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'BUF'!$A$1:$AA$54</definedName>
    <definedName name="_xlnm.Print_Area" localSheetId="10">'DC10'!$A$1:$AA$54</definedName>
    <definedName name="_xlnm.Print_Area" localSheetId="17">'DC12'!$A$1:$AA$54</definedName>
    <definedName name="_xlnm.Print_Area" localSheetId="24">'DC13'!$A$1:$AA$54</definedName>
    <definedName name="_xlnm.Print_Area" localSheetId="28">'DC14'!$A$1:$AA$54</definedName>
    <definedName name="_xlnm.Print_Area" localSheetId="34">'DC15'!$A$1:$AA$54</definedName>
    <definedName name="_xlnm.Print_Area" localSheetId="39">'DC44'!$A$1:$AA$54</definedName>
    <definedName name="_xlnm.Print_Area" localSheetId="3">'EC101'!$A$1:$AA$54</definedName>
    <definedName name="_xlnm.Print_Area" localSheetId="4">'EC102'!$A$1:$AA$54</definedName>
    <definedName name="_xlnm.Print_Area" localSheetId="5">'EC104'!$A$1:$AA$54</definedName>
    <definedName name="_xlnm.Print_Area" localSheetId="6">'EC105'!$A$1:$AA$54</definedName>
    <definedName name="_xlnm.Print_Area" localSheetId="7">'EC106'!$A$1:$AA$54</definedName>
    <definedName name="_xlnm.Print_Area" localSheetId="8">'EC108'!$A$1:$AA$54</definedName>
    <definedName name="_xlnm.Print_Area" localSheetId="9">'EC109'!$A$1:$AA$54</definedName>
    <definedName name="_xlnm.Print_Area" localSheetId="11">'EC121'!$A$1:$AA$54</definedName>
    <definedName name="_xlnm.Print_Area" localSheetId="12">'EC122'!$A$1:$AA$54</definedName>
    <definedName name="_xlnm.Print_Area" localSheetId="13">'EC123'!$A$1:$AA$54</definedName>
    <definedName name="_xlnm.Print_Area" localSheetId="14">'EC124'!$A$1:$AA$54</definedName>
    <definedName name="_xlnm.Print_Area" localSheetId="15">'EC126'!$A$1:$AA$54</definedName>
    <definedName name="_xlnm.Print_Area" localSheetId="16">'EC129'!$A$1:$AA$54</definedName>
    <definedName name="_xlnm.Print_Area" localSheetId="18">'EC131'!$A$1:$AA$54</definedName>
    <definedName name="_xlnm.Print_Area" localSheetId="19">'EC135'!$A$1:$AA$54</definedName>
    <definedName name="_xlnm.Print_Area" localSheetId="20">'EC136'!$A$1:$AA$54</definedName>
    <definedName name="_xlnm.Print_Area" localSheetId="21">'EC137'!$A$1:$AA$54</definedName>
    <definedName name="_xlnm.Print_Area" localSheetId="22">'EC138'!$A$1:$AA$54</definedName>
    <definedName name="_xlnm.Print_Area" localSheetId="23">'EC139'!$A$1:$AA$54</definedName>
    <definedName name="_xlnm.Print_Area" localSheetId="25">'EC141'!$A$1:$AA$54</definedName>
    <definedName name="_xlnm.Print_Area" localSheetId="26">'EC142'!$A$1:$AA$54</definedName>
    <definedName name="_xlnm.Print_Area" localSheetId="27">'EC145'!$A$1:$AA$54</definedName>
    <definedName name="_xlnm.Print_Area" localSheetId="29">'EC153'!$A$1:$AA$54</definedName>
    <definedName name="_xlnm.Print_Area" localSheetId="30">'EC154'!$A$1:$AA$54</definedName>
    <definedName name="_xlnm.Print_Area" localSheetId="31">'EC155'!$A$1:$AA$54</definedName>
    <definedName name="_xlnm.Print_Area" localSheetId="32">'EC156'!$A$1:$AA$54</definedName>
    <definedName name="_xlnm.Print_Area" localSheetId="33">'EC157'!$A$1:$AA$54</definedName>
    <definedName name="_xlnm.Print_Area" localSheetId="35">'EC441'!$A$1:$AA$54</definedName>
    <definedName name="_xlnm.Print_Area" localSheetId="36">'EC442'!$A$1:$AA$54</definedName>
    <definedName name="_xlnm.Print_Area" localSheetId="37">'EC443'!$A$1:$AA$54</definedName>
    <definedName name="_xlnm.Print_Area" localSheetId="38">'EC444'!$A$1:$AA$54</definedName>
    <definedName name="_xlnm.Print_Area" localSheetId="2">'NMA'!$A$1:$AA$54</definedName>
    <definedName name="_xlnm.Print_Area" localSheetId="0">'Summary'!$A$1:$AA$54</definedName>
  </definedNames>
  <calcPr fullCalcOnLoad="1"/>
</workbook>
</file>

<file path=xl/sharedStrings.xml><?xml version="1.0" encoding="utf-8"?>
<sst xmlns="http://schemas.openxmlformats.org/spreadsheetml/2006/main" count="3040" uniqueCount="112">
  <si>
    <t>Eastern Cape: Buffalo City(BUF) - Table C6 Quarterly Budget Statement - Financial Position ( All )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</si>
  <si>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</si>
  <si>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</si>
  <si>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</si>
  <si>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</si>
  <si>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</si>
  <si>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</si>
  <si>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</si>
  <si>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</si>
  <si>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</si>
  <si>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</si>
  <si>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</si>
  <si>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</si>
  <si>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</si>
  <si>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</si>
  <si>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</si>
  <si>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</si>
  <si>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</si>
  <si>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</si>
  <si>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</si>
  <si>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</si>
  <si>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</si>
  <si>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</si>
  <si>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</si>
  <si>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</si>
  <si>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</si>
  <si>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</si>
  <si>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</si>
  <si>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</si>
  <si>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</si>
  <si>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</si>
  <si>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</si>
  <si>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</si>
  <si>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</si>
  <si>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deposits and investments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</si>
  <si>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</si>
  <si>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</si>
  <si>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</si>
  <si>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</si>
  <si>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</si>
  <si>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</si>
  <si>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</si>
  <si>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</si>
  <si>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</si>
  <si>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</si>
  <si>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</si>
  <si>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</si>
  <si>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</si>
  <si>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</si>
  <si>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</si>
  <si>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</si>
  <si>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</si>
  <si>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</si>
  <si>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</si>
  <si>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</si>
  <si>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</si>
  <si>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</si>
  <si>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</si>
  <si>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</si>
  <si>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</si>
  <si>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Financial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</si>
  <si>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</si>
  <si>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</si>
  <si>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</si>
  <si>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</si>
  <si>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</si>
  <si>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</si>
  <si>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</si>
  <si>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TOTAL COMMUNITY WEALTH/EQUITY</t>
  </si>
  <si>
    <t>Eastern Cape: Nelson Mandela Bay(NMA) - Table C6 Quarterly Budget Statement - Financial Position ( All ) for 4th Quarter ended 30 June 2020 (Figures Finalised as at 2020/07/30)</t>
  </si>
  <si>
    <t>Eastern Cape: Dr Beyers Naude(EC101) - Table C6 Quarterly Budget Statement - Financial Position ( All ) for 4th Quarter ended 30 June 2020 (Figures Finalised as at 2020/07/30)</t>
  </si>
  <si>
    <t>Eastern Cape: Blue Crane Route(EC102) - Table C6 Quarterly Budget Statement - Financial Position ( All ) for 4th Quarter ended 30 June 2020 (Figures Finalised as at 2020/07/30)</t>
  </si>
  <si>
    <t>Eastern Cape: Makana(EC104) - Table C6 Quarterly Budget Statement - Financial Position ( All ) for 4th Quarter ended 30 June 2020 (Figures Finalised as at 2020/07/30)</t>
  </si>
  <si>
    <t>Eastern Cape: Ndlambe(EC105) - Table C6 Quarterly Budget Statement - Financial Position ( All ) for 4th Quarter ended 30 June 2020 (Figures Finalised as at 2020/07/30)</t>
  </si>
  <si>
    <t>Eastern Cape: Sundays River Valley(EC106) - Table C6 Quarterly Budget Statement - Financial Position ( All ) for 4th Quarter ended 30 June 2020 (Figures Finalised as at 2020/07/30)</t>
  </si>
  <si>
    <t>Eastern Cape: Kouga(EC108) - Table C6 Quarterly Budget Statement - Financial Position ( All ) for 4th Quarter ended 30 June 2020 (Figures Finalised as at 2020/07/30)</t>
  </si>
  <si>
    <t>Eastern Cape: Kou-Kamma(EC109) - Table C6 Quarterly Budget Statement - Financial Position ( All ) for 4th Quarter ended 30 June 2020 (Figures Finalised as at 2020/07/30)</t>
  </si>
  <si>
    <t>Eastern Cape: Sarah Baartman(DC10) - Table C6 Quarterly Budget Statement - Financial Position ( All ) for 4th Quarter ended 30 June 2020 (Figures Finalised as at 2020/07/30)</t>
  </si>
  <si>
    <t>Eastern Cape: Mbhashe(EC121) - Table C6 Quarterly Budget Statement - Financial Position ( All ) for 4th Quarter ended 30 June 2020 (Figures Finalised as at 2020/07/30)</t>
  </si>
  <si>
    <t>Eastern Cape: Mnquma(EC122) - Table C6 Quarterly Budget Statement - Financial Position ( All ) for 4th Quarter ended 30 June 2020 (Figures Finalised as at 2020/07/30)</t>
  </si>
  <si>
    <t>Eastern Cape: Great Kei(EC123) - Table C6 Quarterly Budget Statement - Financial Position ( All ) for 4th Quarter ended 30 June 2020 (Figures Finalised as at 2020/07/30)</t>
  </si>
  <si>
    <t>Eastern Cape: Amahlathi(EC124) - Table C6 Quarterly Budget Statement - Financial Position ( All ) for 4th Quarter ended 30 June 2020 (Figures Finalised as at 2020/07/30)</t>
  </si>
  <si>
    <t>Eastern Cape: Ngqushwa(EC126) - Table C6 Quarterly Budget Statement - Financial Position ( All ) for 4th Quarter ended 30 June 2020 (Figures Finalised as at 2020/07/30)</t>
  </si>
  <si>
    <t>Eastern Cape: Raymond Mhlaba(EC129) - Table C6 Quarterly Budget Statement - Financial Position ( All ) for 4th Quarter ended 30 June 2020 (Figures Finalised as at 2020/07/30)</t>
  </si>
  <si>
    <t>Eastern Cape: Amathole(DC12) - Table C6 Quarterly Budget Statement - Financial Position ( All ) for 4th Quarter ended 30 June 2020 (Figures Finalised as at 2020/07/30)</t>
  </si>
  <si>
    <t>Eastern Cape: Inxuba Yethemba(EC131) - Table C6 Quarterly Budget Statement - Financial Position ( All ) for 4th Quarter ended 30 June 2020 (Figures Finalised as at 2020/07/30)</t>
  </si>
  <si>
    <t>Eastern Cape: Intsika Yethu(EC135) - Table C6 Quarterly Budget Statement - Financial Position ( All ) for 4th Quarter ended 30 June 2020 (Figures Finalised as at 2020/07/30)</t>
  </si>
  <si>
    <t>Eastern Cape: Emalahleni (EC)(EC136) - Table C6 Quarterly Budget Statement - Financial Position ( All ) for 4th Quarter ended 30 June 2020 (Figures Finalised as at 2020/07/30)</t>
  </si>
  <si>
    <t>Eastern Cape: Engcobo(EC137) - Table C6 Quarterly Budget Statement - Financial Position ( All ) for 4th Quarter ended 30 June 2020 (Figures Finalised as at 2020/07/30)</t>
  </si>
  <si>
    <t>Eastern Cape: Sakhisizwe(EC138) - Table C6 Quarterly Budget Statement - Financial Position ( All ) for 4th Quarter ended 30 June 2020 (Figures Finalised as at 2020/07/30)</t>
  </si>
  <si>
    <t>Eastern Cape: Enoch Mgijima(EC139) - Table C6 Quarterly Budget Statement - Financial Position ( All ) for 4th Quarter ended 30 June 2020 (Figures Finalised as at 2020/07/30)</t>
  </si>
  <si>
    <t>Eastern Cape: Chris Hani(DC13) - Table C6 Quarterly Budget Statement - Financial Position ( All ) for 4th Quarter ended 30 June 2020 (Figures Finalised as at 2020/07/30)</t>
  </si>
  <si>
    <t>Eastern Cape: Elundini(EC141) - Table C6 Quarterly Budget Statement - Financial Position ( All ) for 4th Quarter ended 30 June 2020 (Figures Finalised as at 2020/07/30)</t>
  </si>
  <si>
    <t>Eastern Cape: Senqu(EC142) - Table C6 Quarterly Budget Statement - Financial Position ( All ) for 4th Quarter ended 30 June 2020 (Figures Finalised as at 2020/07/30)</t>
  </si>
  <si>
    <t>Eastern Cape: Walter Sisulu(EC145) - Table C6 Quarterly Budget Statement - Financial Position ( All ) for 4th Quarter ended 30 June 2020 (Figures Finalised as at 2020/07/30)</t>
  </si>
  <si>
    <t>Eastern Cape: Joe Gqabi(DC14) - Table C6 Quarterly Budget Statement - Financial Position ( All ) for 4th Quarter ended 30 June 2020 (Figures Finalised as at 2020/07/30)</t>
  </si>
  <si>
    <t>Eastern Cape: Ngquza Hills(EC153) - Table C6 Quarterly Budget Statement - Financial Position ( All ) for 4th Quarter ended 30 June 2020 (Figures Finalised as at 2020/07/30)</t>
  </si>
  <si>
    <t>Eastern Cape: Port St Johns(EC154) - Table C6 Quarterly Budget Statement - Financial Position ( All ) for 4th Quarter ended 30 June 2020 (Figures Finalised as at 2020/07/30)</t>
  </si>
  <si>
    <t>Eastern Cape: Nyandeni(EC155) - Table C6 Quarterly Budget Statement - Financial Position ( All ) for 4th Quarter ended 30 June 2020 (Figures Finalised as at 2020/07/30)</t>
  </si>
  <si>
    <t>Eastern Cape: Mhlontlo(EC156) - Table C6 Quarterly Budget Statement - Financial Position ( All ) for 4th Quarter ended 30 June 2020 (Figures Finalised as at 2020/07/30)</t>
  </si>
  <si>
    <t>Eastern Cape: King Sabata Dalindyebo(EC157) - Table C6 Quarterly Budget Statement - Financial Position ( All ) for 4th Quarter ended 30 June 2020 (Figures Finalised as at 2020/07/30)</t>
  </si>
  <si>
    <t>Eastern Cape: O R Tambo(DC15) - Table C6 Quarterly Budget Statement - Financial Position ( All ) for 4th Quarter ended 30 June 2020 (Figures Finalised as at 2020/07/30)</t>
  </si>
  <si>
    <t>Eastern Cape: Matatiele(EC441) - Table C6 Quarterly Budget Statement - Financial Position ( All ) for 4th Quarter ended 30 June 2020 (Figures Finalised as at 2020/07/30)</t>
  </si>
  <si>
    <t>Eastern Cape: Umzimvubu(EC442) - Table C6 Quarterly Budget Statement - Financial Position ( All ) for 4th Quarter ended 30 June 2020 (Figures Finalised as at 2020/07/30)</t>
  </si>
  <si>
    <t>Eastern Cape: Mbizana(EC443) - Table C6 Quarterly Budget Statement - Financial Position ( All ) for 4th Quarter ended 30 June 2020 (Figures Finalised as at 2020/07/30)</t>
  </si>
  <si>
    <t>Eastern Cape: Ntabankulu(EC444) - Table C6 Quarterly Budget Statement - Financial Position ( All ) for 4th Quarter ended 30 June 2020 (Figures Finalised as at 2020/07/30)</t>
  </si>
  <si>
    <t>Eastern Cape: Alfred Nzo(DC44) - Table C6 Quarterly Budget Statement - Financial Position ( All ) for 4th Quarter ended 30 June 2020 (Figures Finalised as at 2020/07/30)</t>
  </si>
  <si>
    <t>Summary - Table C6 Quarterly Budget Statement - Financial Position ( All ) for 4th Quarter ended 30 June 2020 (Figures Finalised as at 2020/07/30)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</si>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</sst>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1538937431</v>
      </c>
      <c r="D6" s="18"/>
      <c r="E6" s="19">
        <v>1145288125</v>
      </c>
      <c r="F6" s="20">
        <v>1465860718</v>
      </c>
      <c r="G6" s="20">
        <v>3036100669</v>
      </c>
      <c r="H6" s="20">
        <v>-362126032</v>
      </c>
      <c r="I6" s="20">
        <v>-514021057</v>
      </c>
      <c r="J6" s="20">
        <v>2159953580</v>
      </c>
      <c r="K6" s="20">
        <v>-276933593</v>
      </c>
      <c r="L6" s="20">
        <v>33720888</v>
      </c>
      <c r="M6" s="20">
        <v>814752354</v>
      </c>
      <c r="N6" s="20">
        <v>571539649</v>
      </c>
      <c r="O6" s="20">
        <v>-160140059</v>
      </c>
      <c r="P6" s="20">
        <v>152866910</v>
      </c>
      <c r="Q6" s="20">
        <v>724602861</v>
      </c>
      <c r="R6" s="20">
        <v>717329712</v>
      </c>
      <c r="S6" s="20">
        <v>-292659480</v>
      </c>
      <c r="T6" s="20">
        <v>-1588434034</v>
      </c>
      <c r="U6" s="20">
        <v>-112012740</v>
      </c>
      <c r="V6" s="20">
        <v>-1993106254</v>
      </c>
      <c r="W6" s="20">
        <v>1455716687</v>
      </c>
      <c r="X6" s="20">
        <v>1521547409</v>
      </c>
      <c r="Y6" s="20">
        <v>-65830722</v>
      </c>
      <c r="Z6" s="21">
        <v>-4.33</v>
      </c>
      <c r="AA6" s="22">
        <v>1465860718</v>
      </c>
    </row>
    <row r="7" spans="1:27" ht="12.75">
      <c r="A7" s="23" t="s">
        <v>34</v>
      </c>
      <c r="B7" s="17"/>
      <c r="C7" s="18">
        <v>2412962808</v>
      </c>
      <c r="D7" s="18"/>
      <c r="E7" s="19">
        <v>2708325105</v>
      </c>
      <c r="F7" s="20">
        <v>2514989834</v>
      </c>
      <c r="G7" s="20">
        <v>5953142402</v>
      </c>
      <c r="H7" s="20">
        <v>-356883118</v>
      </c>
      <c r="I7" s="20">
        <v>-662565270</v>
      </c>
      <c r="J7" s="20">
        <v>4933694014</v>
      </c>
      <c r="K7" s="20">
        <v>-495436098</v>
      </c>
      <c r="L7" s="20">
        <v>-389159624</v>
      </c>
      <c r="M7" s="20">
        <v>688365516</v>
      </c>
      <c r="N7" s="20">
        <v>-196230206</v>
      </c>
      <c r="O7" s="20">
        <v>441144096</v>
      </c>
      <c r="P7" s="20">
        <v>-257245407</v>
      </c>
      <c r="Q7" s="20">
        <v>704103967</v>
      </c>
      <c r="R7" s="20">
        <v>888002656</v>
      </c>
      <c r="S7" s="20">
        <v>196324342</v>
      </c>
      <c r="T7" s="20">
        <v>570441471</v>
      </c>
      <c r="U7" s="20">
        <v>-432514366</v>
      </c>
      <c r="V7" s="20">
        <v>334251447</v>
      </c>
      <c r="W7" s="20">
        <v>5959717911</v>
      </c>
      <c r="X7" s="20">
        <v>2119220584</v>
      </c>
      <c r="Y7" s="20">
        <v>3840497327</v>
      </c>
      <c r="Z7" s="21">
        <v>181.22</v>
      </c>
      <c r="AA7" s="22">
        <v>2514989834</v>
      </c>
    </row>
    <row r="8" spans="1:27" ht="12.75">
      <c r="A8" s="23" t="s">
        <v>35</v>
      </c>
      <c r="B8" s="17"/>
      <c r="C8" s="18">
        <v>2650914288</v>
      </c>
      <c r="D8" s="18"/>
      <c r="E8" s="19">
        <v>2755339488</v>
      </c>
      <c r="F8" s="20">
        <v>2943148184</v>
      </c>
      <c r="G8" s="20">
        <v>6826841363</v>
      </c>
      <c r="H8" s="20">
        <v>1048361711</v>
      </c>
      <c r="I8" s="20">
        <v>-162444822</v>
      </c>
      <c r="J8" s="20">
        <v>7712758252</v>
      </c>
      <c r="K8" s="20">
        <v>86476642</v>
      </c>
      <c r="L8" s="20">
        <v>-181645482</v>
      </c>
      <c r="M8" s="20">
        <v>202409537</v>
      </c>
      <c r="N8" s="20">
        <v>107240697</v>
      </c>
      <c r="O8" s="20">
        <v>118715509</v>
      </c>
      <c r="P8" s="20">
        <v>292164967</v>
      </c>
      <c r="Q8" s="20">
        <v>-109871893</v>
      </c>
      <c r="R8" s="20">
        <v>301008583</v>
      </c>
      <c r="S8" s="20">
        <v>807320511</v>
      </c>
      <c r="T8" s="20">
        <v>96173475</v>
      </c>
      <c r="U8" s="20">
        <v>765722672</v>
      </c>
      <c r="V8" s="20">
        <v>1669216658</v>
      </c>
      <c r="W8" s="20">
        <v>9790224190</v>
      </c>
      <c r="X8" s="20">
        <v>2722254593</v>
      </c>
      <c r="Y8" s="20">
        <v>7067969597</v>
      </c>
      <c r="Z8" s="21">
        <v>259.64</v>
      </c>
      <c r="AA8" s="22">
        <v>2943148184</v>
      </c>
    </row>
    <row r="9" spans="1:27" ht="12.75">
      <c r="A9" s="23" t="s">
        <v>36</v>
      </c>
      <c r="B9" s="17"/>
      <c r="C9" s="18">
        <v>7285294941</v>
      </c>
      <c r="D9" s="18"/>
      <c r="E9" s="19">
        <v>1307547776</v>
      </c>
      <c r="F9" s="20">
        <v>1647005323</v>
      </c>
      <c r="G9" s="20">
        <v>7671154777</v>
      </c>
      <c r="H9" s="20">
        <v>-90456938</v>
      </c>
      <c r="I9" s="20">
        <v>255225553</v>
      </c>
      <c r="J9" s="20">
        <v>7835923392</v>
      </c>
      <c r="K9" s="20">
        <v>112706488</v>
      </c>
      <c r="L9" s="20">
        <v>157385164</v>
      </c>
      <c r="M9" s="20">
        <v>152596930</v>
      </c>
      <c r="N9" s="20">
        <v>422688582</v>
      </c>
      <c r="O9" s="20">
        <v>-22501844</v>
      </c>
      <c r="P9" s="20">
        <v>-7224307</v>
      </c>
      <c r="Q9" s="20">
        <v>139524141</v>
      </c>
      <c r="R9" s="20">
        <v>109797990</v>
      </c>
      <c r="S9" s="20">
        <v>50824330</v>
      </c>
      <c r="T9" s="20">
        <v>542095514</v>
      </c>
      <c r="U9" s="20">
        <v>147043987</v>
      </c>
      <c r="V9" s="20">
        <v>739963831</v>
      </c>
      <c r="W9" s="20">
        <v>9108373795</v>
      </c>
      <c r="X9" s="20">
        <v>1411449447</v>
      </c>
      <c r="Y9" s="20">
        <v>7696924348</v>
      </c>
      <c r="Z9" s="21">
        <v>545.32</v>
      </c>
      <c r="AA9" s="22">
        <v>1647005323</v>
      </c>
    </row>
    <row r="10" spans="1:27" ht="12.75">
      <c r="A10" s="23" t="s">
        <v>37</v>
      </c>
      <c r="B10" s="17"/>
      <c r="C10" s="18">
        <v>-699909</v>
      </c>
      <c r="D10" s="18"/>
      <c r="E10" s="19">
        <v>2646814</v>
      </c>
      <c r="F10" s="20">
        <v>557859</v>
      </c>
      <c r="G10" s="24">
        <v>1048942</v>
      </c>
      <c r="H10" s="24">
        <v>-72709</v>
      </c>
      <c r="I10" s="24">
        <v>-44040</v>
      </c>
      <c r="J10" s="20">
        <v>932193</v>
      </c>
      <c r="K10" s="24">
        <v>-162770</v>
      </c>
      <c r="L10" s="24">
        <v>-342517</v>
      </c>
      <c r="M10" s="20">
        <v>-652226</v>
      </c>
      <c r="N10" s="24">
        <v>-1157513</v>
      </c>
      <c r="O10" s="24">
        <v>-105211</v>
      </c>
      <c r="P10" s="24">
        <v>-73915</v>
      </c>
      <c r="Q10" s="20">
        <v>74265</v>
      </c>
      <c r="R10" s="24">
        <v>-104861</v>
      </c>
      <c r="S10" s="24">
        <v>-64743</v>
      </c>
      <c r="T10" s="20">
        <v>104426</v>
      </c>
      <c r="U10" s="24">
        <v>-177298</v>
      </c>
      <c r="V10" s="24">
        <v>-137615</v>
      </c>
      <c r="W10" s="24">
        <v>-467796</v>
      </c>
      <c r="X10" s="20">
        <v>554859</v>
      </c>
      <c r="Y10" s="24">
        <v>-1022655</v>
      </c>
      <c r="Z10" s="25">
        <v>-184.31</v>
      </c>
      <c r="AA10" s="26">
        <v>557859</v>
      </c>
    </row>
    <row r="11" spans="1:27" ht="12.75">
      <c r="A11" s="23" t="s">
        <v>38</v>
      </c>
      <c r="B11" s="17"/>
      <c r="C11" s="18">
        <v>240067610</v>
      </c>
      <c r="D11" s="18"/>
      <c r="E11" s="19">
        <v>513617653</v>
      </c>
      <c r="F11" s="20">
        <v>650876233</v>
      </c>
      <c r="G11" s="20">
        <v>247578030</v>
      </c>
      <c r="H11" s="20">
        <v>-5344817</v>
      </c>
      <c r="I11" s="20">
        <v>2563645</v>
      </c>
      <c r="J11" s="20">
        <v>244796858</v>
      </c>
      <c r="K11" s="20">
        <v>2053964</v>
      </c>
      <c r="L11" s="20">
        <v>5159129</v>
      </c>
      <c r="M11" s="20">
        <v>32302350</v>
      </c>
      <c r="N11" s="20">
        <v>39515443</v>
      </c>
      <c r="O11" s="20">
        <v>-33891067</v>
      </c>
      <c r="P11" s="20">
        <v>304536</v>
      </c>
      <c r="Q11" s="20">
        <v>47875045</v>
      </c>
      <c r="R11" s="20">
        <v>14288514</v>
      </c>
      <c r="S11" s="20">
        <v>62008627</v>
      </c>
      <c r="T11" s="20">
        <v>75767913</v>
      </c>
      <c r="U11" s="20">
        <v>75231393</v>
      </c>
      <c r="V11" s="20">
        <v>213007933</v>
      </c>
      <c r="W11" s="20">
        <v>511608748</v>
      </c>
      <c r="X11" s="20">
        <v>600594130</v>
      </c>
      <c r="Y11" s="20">
        <v>-88985382</v>
      </c>
      <c r="Z11" s="21">
        <v>-14.82</v>
      </c>
      <c r="AA11" s="22">
        <v>650876233</v>
      </c>
    </row>
    <row r="12" spans="1:27" ht="12.75">
      <c r="A12" s="27" t="s">
        <v>39</v>
      </c>
      <c r="B12" s="28"/>
      <c r="C12" s="29">
        <f aca="true" t="shared" si="0" ref="C12:Y12">SUM(C6:C11)</f>
        <v>14127477169</v>
      </c>
      <c r="D12" s="29">
        <f>SUM(D6:D11)</f>
        <v>0</v>
      </c>
      <c r="E12" s="30">
        <f t="shared" si="0"/>
        <v>8432764961</v>
      </c>
      <c r="F12" s="31">
        <f t="shared" si="0"/>
        <v>9222438151</v>
      </c>
      <c r="G12" s="31">
        <f t="shared" si="0"/>
        <v>23735866183</v>
      </c>
      <c r="H12" s="31">
        <f t="shared" si="0"/>
        <v>233478097</v>
      </c>
      <c r="I12" s="31">
        <f t="shared" si="0"/>
        <v>-1081285991</v>
      </c>
      <c r="J12" s="31">
        <f t="shared" si="0"/>
        <v>22888058289</v>
      </c>
      <c r="K12" s="31">
        <f t="shared" si="0"/>
        <v>-571295367</v>
      </c>
      <c r="L12" s="31">
        <f t="shared" si="0"/>
        <v>-374882442</v>
      </c>
      <c r="M12" s="31">
        <f t="shared" si="0"/>
        <v>1889774461</v>
      </c>
      <c r="N12" s="31">
        <f t="shared" si="0"/>
        <v>943596652</v>
      </c>
      <c r="O12" s="31">
        <f t="shared" si="0"/>
        <v>343221424</v>
      </c>
      <c r="P12" s="31">
        <f t="shared" si="0"/>
        <v>180792784</v>
      </c>
      <c r="Q12" s="31">
        <f t="shared" si="0"/>
        <v>1506308386</v>
      </c>
      <c r="R12" s="31">
        <f t="shared" si="0"/>
        <v>2030322594</v>
      </c>
      <c r="S12" s="31">
        <f t="shared" si="0"/>
        <v>823753587</v>
      </c>
      <c r="T12" s="31">
        <f t="shared" si="0"/>
        <v>-303851235</v>
      </c>
      <c r="U12" s="31">
        <f t="shared" si="0"/>
        <v>443293648</v>
      </c>
      <c r="V12" s="31">
        <f t="shared" si="0"/>
        <v>963196000</v>
      </c>
      <c r="W12" s="31">
        <f t="shared" si="0"/>
        <v>26825173535</v>
      </c>
      <c r="X12" s="31">
        <f t="shared" si="0"/>
        <v>8375621022</v>
      </c>
      <c r="Y12" s="31">
        <f t="shared" si="0"/>
        <v>18449552513</v>
      </c>
      <c r="Z12" s="32">
        <f>+IF(X12&lt;&gt;0,+(Y12/X12)*100,0)</f>
        <v>220.27683039310278</v>
      </c>
      <c r="AA12" s="33">
        <f>SUM(AA6:AA11)</f>
        <v>9222438151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4534761</v>
      </c>
      <c r="D15" s="18"/>
      <c r="E15" s="19">
        <v>2967683</v>
      </c>
      <c r="F15" s="20">
        <v>2967989</v>
      </c>
      <c r="G15" s="20">
        <v>92946218</v>
      </c>
      <c r="H15" s="20">
        <v>3503944</v>
      </c>
      <c r="I15" s="20">
        <v>-506191</v>
      </c>
      <c r="J15" s="20">
        <v>95943971</v>
      </c>
      <c r="K15" s="20">
        <v>175200</v>
      </c>
      <c r="L15" s="20">
        <v>-1924871</v>
      </c>
      <c r="M15" s="20">
        <v>1451707</v>
      </c>
      <c r="N15" s="20">
        <v>-297964</v>
      </c>
      <c r="O15" s="20">
        <v>573</v>
      </c>
      <c r="P15" s="20">
        <v>129445</v>
      </c>
      <c r="Q15" s="20">
        <v>-60322827</v>
      </c>
      <c r="R15" s="20">
        <v>-60192809</v>
      </c>
      <c r="S15" s="20">
        <v>346227</v>
      </c>
      <c r="T15" s="20"/>
      <c r="U15" s="20">
        <v>-1828924</v>
      </c>
      <c r="V15" s="20">
        <v>-1482697</v>
      </c>
      <c r="W15" s="20">
        <v>33970501</v>
      </c>
      <c r="X15" s="20">
        <v>2952006</v>
      </c>
      <c r="Y15" s="20">
        <v>31018495</v>
      </c>
      <c r="Z15" s="21">
        <v>1050.76</v>
      </c>
      <c r="AA15" s="22">
        <v>2967989</v>
      </c>
    </row>
    <row r="16" spans="1:27" ht="12.75">
      <c r="A16" s="23" t="s">
        <v>42</v>
      </c>
      <c r="B16" s="17"/>
      <c r="C16" s="18">
        <v>11825502</v>
      </c>
      <c r="D16" s="18"/>
      <c r="E16" s="19">
        <v>406970019</v>
      </c>
      <c r="F16" s="20">
        <v>6488019</v>
      </c>
      <c r="G16" s="24">
        <v>6551648</v>
      </c>
      <c r="H16" s="24"/>
      <c r="I16" s="24"/>
      <c r="J16" s="20">
        <v>6551648</v>
      </c>
      <c r="K16" s="24"/>
      <c r="L16" s="24">
        <v>5696</v>
      </c>
      <c r="M16" s="20">
        <v>809</v>
      </c>
      <c r="N16" s="24">
        <v>6505</v>
      </c>
      <c r="O16" s="24">
        <v>3638</v>
      </c>
      <c r="P16" s="24">
        <v>7277</v>
      </c>
      <c r="Q16" s="20">
        <v>5880</v>
      </c>
      <c r="R16" s="24">
        <v>16795</v>
      </c>
      <c r="S16" s="24"/>
      <c r="T16" s="20"/>
      <c r="U16" s="24">
        <v>-725199</v>
      </c>
      <c r="V16" s="24">
        <v>-725199</v>
      </c>
      <c r="W16" s="24">
        <v>5849749</v>
      </c>
      <c r="X16" s="20">
        <v>6488019</v>
      </c>
      <c r="Y16" s="24">
        <v>-638270</v>
      </c>
      <c r="Z16" s="25">
        <v>-9.84</v>
      </c>
      <c r="AA16" s="26">
        <v>6488019</v>
      </c>
    </row>
    <row r="17" spans="1:27" ht="12.75">
      <c r="A17" s="23" t="s">
        <v>43</v>
      </c>
      <c r="B17" s="17"/>
      <c r="C17" s="18">
        <v>2052894320</v>
      </c>
      <c r="D17" s="18"/>
      <c r="E17" s="19">
        <v>3199390172</v>
      </c>
      <c r="F17" s="20">
        <v>3366363869</v>
      </c>
      <c r="G17" s="20">
        <v>1565084214</v>
      </c>
      <c r="H17" s="20">
        <v>-1866345</v>
      </c>
      <c r="I17" s="20">
        <v>3434164</v>
      </c>
      <c r="J17" s="20">
        <v>1566652033</v>
      </c>
      <c r="K17" s="20">
        <v>3559014</v>
      </c>
      <c r="L17" s="20">
        <v>14249852</v>
      </c>
      <c r="M17" s="20">
        <v>150760605</v>
      </c>
      <c r="N17" s="20">
        <v>168569471</v>
      </c>
      <c r="O17" s="20">
        <v>402705</v>
      </c>
      <c r="P17" s="20">
        <v>739906</v>
      </c>
      <c r="Q17" s="20">
        <v>102149634</v>
      </c>
      <c r="R17" s="20">
        <v>103292245</v>
      </c>
      <c r="S17" s="20">
        <v>115167055</v>
      </c>
      <c r="T17" s="20">
        <v>95372893</v>
      </c>
      <c r="U17" s="20">
        <v>69910109</v>
      </c>
      <c r="V17" s="20">
        <v>280450057</v>
      </c>
      <c r="W17" s="20">
        <v>2118963806</v>
      </c>
      <c r="X17" s="20">
        <v>3089969752</v>
      </c>
      <c r="Y17" s="20">
        <v>-971005946</v>
      </c>
      <c r="Z17" s="21">
        <v>-31.42</v>
      </c>
      <c r="AA17" s="22">
        <v>3366363869</v>
      </c>
    </row>
    <row r="18" spans="1:27" ht="12.75">
      <c r="A18" s="23" t="s">
        <v>44</v>
      </c>
      <c r="B18" s="17"/>
      <c r="C18" s="18">
        <v>598892286</v>
      </c>
      <c r="D18" s="18"/>
      <c r="E18" s="19">
        <v>133109105</v>
      </c>
      <c r="F18" s="20">
        <v>134609105</v>
      </c>
      <c r="G18" s="20">
        <v>122508277</v>
      </c>
      <c r="H18" s="20">
        <v>531030574</v>
      </c>
      <c r="I18" s="20"/>
      <c r="J18" s="20">
        <v>653538851</v>
      </c>
      <c r="K18" s="20"/>
      <c r="L18" s="20">
        <v>-54646565</v>
      </c>
      <c r="M18" s="20"/>
      <c r="N18" s="20">
        <v>-54646565</v>
      </c>
      <c r="O18" s="20"/>
      <c r="P18" s="20"/>
      <c r="Q18" s="20"/>
      <c r="R18" s="20"/>
      <c r="S18" s="20"/>
      <c r="T18" s="20"/>
      <c r="U18" s="20"/>
      <c r="V18" s="20"/>
      <c r="W18" s="20">
        <v>598892286</v>
      </c>
      <c r="X18" s="20">
        <v>134609105</v>
      </c>
      <c r="Y18" s="20">
        <v>464283181</v>
      </c>
      <c r="Z18" s="21">
        <v>344.91</v>
      </c>
      <c r="AA18" s="22">
        <v>134609105</v>
      </c>
    </row>
    <row r="19" spans="1:27" ht="12.75">
      <c r="A19" s="23" t="s">
        <v>45</v>
      </c>
      <c r="B19" s="17"/>
      <c r="C19" s="18">
        <v>52213380758</v>
      </c>
      <c r="D19" s="18"/>
      <c r="E19" s="19">
        <v>63700128564</v>
      </c>
      <c r="F19" s="20">
        <v>71642819343</v>
      </c>
      <c r="G19" s="20">
        <v>57733396821</v>
      </c>
      <c r="H19" s="20">
        <v>1232874360</v>
      </c>
      <c r="I19" s="20">
        <v>239562086</v>
      </c>
      <c r="J19" s="20">
        <v>59205833267</v>
      </c>
      <c r="K19" s="20">
        <v>244762003</v>
      </c>
      <c r="L19" s="20">
        <v>115965516</v>
      </c>
      <c r="M19" s="20">
        <v>1841314394</v>
      </c>
      <c r="N19" s="20">
        <v>2202041913</v>
      </c>
      <c r="O19" s="20">
        <v>29854292</v>
      </c>
      <c r="P19" s="20">
        <v>121579929</v>
      </c>
      <c r="Q19" s="20">
        <v>1383084497</v>
      </c>
      <c r="R19" s="20">
        <v>1534518718</v>
      </c>
      <c r="S19" s="20">
        <v>1537019125</v>
      </c>
      <c r="T19" s="20">
        <v>946597504</v>
      </c>
      <c r="U19" s="20">
        <v>985992831</v>
      </c>
      <c r="V19" s="20">
        <v>3469609460</v>
      </c>
      <c r="W19" s="20">
        <v>66412003358</v>
      </c>
      <c r="X19" s="20">
        <v>68897006325</v>
      </c>
      <c r="Y19" s="20">
        <v>-2485002967</v>
      </c>
      <c r="Z19" s="21">
        <v>-3.61</v>
      </c>
      <c r="AA19" s="22">
        <v>71642819343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5901454</v>
      </c>
      <c r="D21" s="18"/>
      <c r="E21" s="19">
        <v>9773077</v>
      </c>
      <c r="F21" s="20">
        <v>9773077</v>
      </c>
      <c r="G21" s="20">
        <v>4866700</v>
      </c>
      <c r="H21" s="20">
        <v>-677400</v>
      </c>
      <c r="I21" s="20"/>
      <c r="J21" s="20">
        <v>4189300</v>
      </c>
      <c r="K21" s="20"/>
      <c r="L21" s="20">
        <v>677400</v>
      </c>
      <c r="M21" s="20"/>
      <c r="N21" s="20">
        <v>677400</v>
      </c>
      <c r="O21" s="20">
        <v>43100</v>
      </c>
      <c r="P21" s="20"/>
      <c r="Q21" s="20"/>
      <c r="R21" s="20">
        <v>43100</v>
      </c>
      <c r="S21" s="20">
        <v>3620874</v>
      </c>
      <c r="T21" s="20"/>
      <c r="U21" s="20"/>
      <c r="V21" s="20">
        <v>3620874</v>
      </c>
      <c r="W21" s="20">
        <v>8530674</v>
      </c>
      <c r="X21" s="20">
        <v>9773077</v>
      </c>
      <c r="Y21" s="20">
        <v>-1242403</v>
      </c>
      <c r="Z21" s="21">
        <v>-12.71</v>
      </c>
      <c r="AA21" s="22">
        <v>9773077</v>
      </c>
    </row>
    <row r="22" spans="1:27" ht="12.75">
      <c r="A22" s="23" t="s">
        <v>47</v>
      </c>
      <c r="B22" s="17"/>
      <c r="C22" s="18">
        <v>55876281</v>
      </c>
      <c r="D22" s="18"/>
      <c r="E22" s="19">
        <v>165464918</v>
      </c>
      <c r="F22" s="20">
        <v>214072800</v>
      </c>
      <c r="G22" s="20">
        <v>498231992</v>
      </c>
      <c r="H22" s="20">
        <v>-5017155</v>
      </c>
      <c r="I22" s="20">
        <v>1559598</v>
      </c>
      <c r="J22" s="20">
        <v>494774435</v>
      </c>
      <c r="K22" s="20">
        <v>1430833</v>
      </c>
      <c r="L22" s="20">
        <v>1619632</v>
      </c>
      <c r="M22" s="20">
        <v>-34471632</v>
      </c>
      <c r="N22" s="20">
        <v>-31421167</v>
      </c>
      <c r="O22" s="20">
        <v>1784767</v>
      </c>
      <c r="P22" s="20">
        <v>7623105</v>
      </c>
      <c r="Q22" s="20">
        <v>9960212</v>
      </c>
      <c r="R22" s="20">
        <v>19368084</v>
      </c>
      <c r="S22" s="20">
        <v>2349005</v>
      </c>
      <c r="T22" s="20">
        <v>7576293</v>
      </c>
      <c r="U22" s="20">
        <v>14908798</v>
      </c>
      <c r="V22" s="20">
        <v>24834096</v>
      </c>
      <c r="W22" s="20">
        <v>507555448</v>
      </c>
      <c r="X22" s="20">
        <v>235303806</v>
      </c>
      <c r="Y22" s="20">
        <v>272251642</v>
      </c>
      <c r="Z22" s="21">
        <v>115.7</v>
      </c>
      <c r="AA22" s="22">
        <v>214072800</v>
      </c>
    </row>
    <row r="23" spans="1:27" ht="12.75">
      <c r="A23" s="23" t="s">
        <v>48</v>
      </c>
      <c r="B23" s="17"/>
      <c r="C23" s="18">
        <v>117099250</v>
      </c>
      <c r="D23" s="18"/>
      <c r="E23" s="19">
        <v>303938941</v>
      </c>
      <c r="F23" s="20">
        <v>308282894</v>
      </c>
      <c r="G23" s="24">
        <v>315502697</v>
      </c>
      <c r="H23" s="24">
        <v>1259118</v>
      </c>
      <c r="I23" s="24"/>
      <c r="J23" s="20">
        <v>316761815</v>
      </c>
      <c r="K23" s="24"/>
      <c r="L23" s="24">
        <v>2940</v>
      </c>
      <c r="M23" s="20">
        <v>210810</v>
      </c>
      <c r="N23" s="24">
        <v>213750</v>
      </c>
      <c r="O23" s="24"/>
      <c r="P23" s="24"/>
      <c r="Q23" s="20"/>
      <c r="R23" s="24"/>
      <c r="S23" s="24">
        <v>-417482</v>
      </c>
      <c r="T23" s="20">
        <v>3</v>
      </c>
      <c r="U23" s="24"/>
      <c r="V23" s="24">
        <v>-417479</v>
      </c>
      <c r="W23" s="24">
        <v>316558086</v>
      </c>
      <c r="X23" s="20">
        <v>304253785</v>
      </c>
      <c r="Y23" s="24">
        <v>12304301</v>
      </c>
      <c r="Z23" s="25">
        <v>4.04</v>
      </c>
      <c r="AA23" s="26">
        <v>308282894</v>
      </c>
    </row>
    <row r="24" spans="1:27" ht="12.75">
      <c r="A24" s="27" t="s">
        <v>49</v>
      </c>
      <c r="B24" s="35"/>
      <c r="C24" s="29">
        <f aca="true" t="shared" si="1" ref="C24:Y24">SUM(C15:C23)</f>
        <v>55060404612</v>
      </c>
      <c r="D24" s="29">
        <f>SUM(D15:D23)</f>
        <v>0</v>
      </c>
      <c r="E24" s="36">
        <f t="shared" si="1"/>
        <v>67921742479</v>
      </c>
      <c r="F24" s="37">
        <f t="shared" si="1"/>
        <v>75685377096</v>
      </c>
      <c r="G24" s="37">
        <f t="shared" si="1"/>
        <v>60339088567</v>
      </c>
      <c r="H24" s="37">
        <f t="shared" si="1"/>
        <v>1761107096</v>
      </c>
      <c r="I24" s="37">
        <f t="shared" si="1"/>
        <v>244049657</v>
      </c>
      <c r="J24" s="37">
        <f t="shared" si="1"/>
        <v>62344245320</v>
      </c>
      <c r="K24" s="37">
        <f t="shared" si="1"/>
        <v>249927050</v>
      </c>
      <c r="L24" s="37">
        <f t="shared" si="1"/>
        <v>75949600</v>
      </c>
      <c r="M24" s="37">
        <f t="shared" si="1"/>
        <v>1959266693</v>
      </c>
      <c r="N24" s="37">
        <f t="shared" si="1"/>
        <v>2285143343</v>
      </c>
      <c r="O24" s="37">
        <f t="shared" si="1"/>
        <v>32089075</v>
      </c>
      <c r="P24" s="37">
        <f t="shared" si="1"/>
        <v>130079662</v>
      </c>
      <c r="Q24" s="37">
        <f t="shared" si="1"/>
        <v>1434877396</v>
      </c>
      <c r="R24" s="37">
        <f t="shared" si="1"/>
        <v>1597046133</v>
      </c>
      <c r="S24" s="37">
        <f t="shared" si="1"/>
        <v>1658084804</v>
      </c>
      <c r="T24" s="37">
        <f t="shared" si="1"/>
        <v>1049546693</v>
      </c>
      <c r="U24" s="37">
        <f t="shared" si="1"/>
        <v>1068257615</v>
      </c>
      <c r="V24" s="37">
        <f t="shared" si="1"/>
        <v>3775889112</v>
      </c>
      <c r="W24" s="37">
        <f t="shared" si="1"/>
        <v>70002323908</v>
      </c>
      <c r="X24" s="37">
        <f t="shared" si="1"/>
        <v>72680355875</v>
      </c>
      <c r="Y24" s="37">
        <f t="shared" si="1"/>
        <v>-2678031967</v>
      </c>
      <c r="Z24" s="38">
        <f>+IF(X24&lt;&gt;0,+(Y24/X24)*100,0)</f>
        <v>-3.6846709606180776</v>
      </c>
      <c r="AA24" s="39">
        <f>SUM(AA15:AA23)</f>
        <v>75685377096</v>
      </c>
    </row>
    <row r="25" spans="1:27" ht="12.75">
      <c r="A25" s="27" t="s">
        <v>50</v>
      </c>
      <c r="B25" s="28"/>
      <c r="C25" s="29">
        <f aca="true" t="shared" si="2" ref="C25:Y25">+C12+C24</f>
        <v>69187881781</v>
      </c>
      <c r="D25" s="29">
        <f>+D12+D24</f>
        <v>0</v>
      </c>
      <c r="E25" s="30">
        <f t="shared" si="2"/>
        <v>76354507440</v>
      </c>
      <c r="F25" s="31">
        <f t="shared" si="2"/>
        <v>84907815247</v>
      </c>
      <c r="G25" s="31">
        <f t="shared" si="2"/>
        <v>84074954750</v>
      </c>
      <c r="H25" s="31">
        <f t="shared" si="2"/>
        <v>1994585193</v>
      </c>
      <c r="I25" s="31">
        <f t="shared" si="2"/>
        <v>-837236334</v>
      </c>
      <c r="J25" s="31">
        <f t="shared" si="2"/>
        <v>85232303609</v>
      </c>
      <c r="K25" s="31">
        <f t="shared" si="2"/>
        <v>-321368317</v>
      </c>
      <c r="L25" s="31">
        <f t="shared" si="2"/>
        <v>-298932842</v>
      </c>
      <c r="M25" s="31">
        <f t="shared" si="2"/>
        <v>3849041154</v>
      </c>
      <c r="N25" s="31">
        <f t="shared" si="2"/>
        <v>3228739995</v>
      </c>
      <c r="O25" s="31">
        <f t="shared" si="2"/>
        <v>375310499</v>
      </c>
      <c r="P25" s="31">
        <f t="shared" si="2"/>
        <v>310872446</v>
      </c>
      <c r="Q25" s="31">
        <f t="shared" si="2"/>
        <v>2941185782</v>
      </c>
      <c r="R25" s="31">
        <f t="shared" si="2"/>
        <v>3627368727</v>
      </c>
      <c r="S25" s="31">
        <f t="shared" si="2"/>
        <v>2481838391</v>
      </c>
      <c r="T25" s="31">
        <f t="shared" si="2"/>
        <v>745695458</v>
      </c>
      <c r="U25" s="31">
        <f t="shared" si="2"/>
        <v>1511551263</v>
      </c>
      <c r="V25" s="31">
        <f t="shared" si="2"/>
        <v>4739085112</v>
      </c>
      <c r="W25" s="31">
        <f t="shared" si="2"/>
        <v>96827497443</v>
      </c>
      <c r="X25" s="31">
        <f t="shared" si="2"/>
        <v>81055976897</v>
      </c>
      <c r="Y25" s="31">
        <f t="shared" si="2"/>
        <v>15771520546</v>
      </c>
      <c r="Z25" s="32">
        <f>+IF(X25&lt;&gt;0,+(Y25/X25)*100,0)</f>
        <v>19.457566424794674</v>
      </c>
      <c r="AA25" s="33">
        <f>+AA12+AA24</f>
        <v>84907815247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>
        <v>361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112223107</v>
      </c>
      <c r="D30" s="18"/>
      <c r="E30" s="19">
        <v>138869156</v>
      </c>
      <c r="F30" s="20">
        <v>107398040</v>
      </c>
      <c r="G30" s="20">
        <v>59998582</v>
      </c>
      <c r="H30" s="20">
        <v>-1825177</v>
      </c>
      <c r="I30" s="20">
        <v>-415790</v>
      </c>
      <c r="J30" s="20">
        <v>57757615</v>
      </c>
      <c r="K30" s="20">
        <v>-3258323</v>
      </c>
      <c r="L30" s="20">
        <v>-3007971</v>
      </c>
      <c r="M30" s="20">
        <v>12844850</v>
      </c>
      <c r="N30" s="20">
        <v>6578556</v>
      </c>
      <c r="O30" s="20">
        <v>-332245</v>
      </c>
      <c r="P30" s="20">
        <v>-2156562</v>
      </c>
      <c r="Q30" s="20">
        <v>27830305</v>
      </c>
      <c r="R30" s="20">
        <v>25341498</v>
      </c>
      <c r="S30" s="20">
        <v>28226036</v>
      </c>
      <c r="T30" s="20">
        <v>16168622</v>
      </c>
      <c r="U30" s="20">
        <v>2833565</v>
      </c>
      <c r="V30" s="20">
        <v>47228223</v>
      </c>
      <c r="W30" s="20">
        <v>136905892</v>
      </c>
      <c r="X30" s="20">
        <v>96827889</v>
      </c>
      <c r="Y30" s="20">
        <v>40078003</v>
      </c>
      <c r="Z30" s="21">
        <v>41.39</v>
      </c>
      <c r="AA30" s="22">
        <v>107398040</v>
      </c>
    </row>
    <row r="31" spans="1:27" ht="12.75">
      <c r="A31" s="23" t="s">
        <v>55</v>
      </c>
      <c r="B31" s="17"/>
      <c r="C31" s="18">
        <v>125799509</v>
      </c>
      <c r="D31" s="18"/>
      <c r="E31" s="19">
        <v>3531780</v>
      </c>
      <c r="F31" s="20">
        <v>4367963</v>
      </c>
      <c r="G31" s="20">
        <v>76765939</v>
      </c>
      <c r="H31" s="20">
        <v>7384683</v>
      </c>
      <c r="I31" s="20">
        <v>1944534</v>
      </c>
      <c r="J31" s="20">
        <v>86095156</v>
      </c>
      <c r="K31" s="20">
        <v>1042760</v>
      </c>
      <c r="L31" s="20">
        <v>8945945</v>
      </c>
      <c r="M31" s="20">
        <v>2219116</v>
      </c>
      <c r="N31" s="20">
        <v>12207821</v>
      </c>
      <c r="O31" s="20">
        <v>9943802</v>
      </c>
      <c r="P31" s="20">
        <v>1127180</v>
      </c>
      <c r="Q31" s="20">
        <v>-153428346</v>
      </c>
      <c r="R31" s="20">
        <v>-142357364</v>
      </c>
      <c r="S31" s="20">
        <v>5326970</v>
      </c>
      <c r="T31" s="20">
        <v>574618977</v>
      </c>
      <c r="U31" s="20">
        <v>5742003</v>
      </c>
      <c r="V31" s="20">
        <v>585687950</v>
      </c>
      <c r="W31" s="20">
        <v>541633563</v>
      </c>
      <c r="X31" s="20">
        <v>-15719383</v>
      </c>
      <c r="Y31" s="20">
        <v>557352946</v>
      </c>
      <c r="Z31" s="21">
        <v>-3545.64</v>
      </c>
      <c r="AA31" s="22">
        <v>4367963</v>
      </c>
    </row>
    <row r="32" spans="1:27" ht="12.75">
      <c r="A32" s="23" t="s">
        <v>56</v>
      </c>
      <c r="B32" s="17"/>
      <c r="C32" s="18">
        <v>11168472024</v>
      </c>
      <c r="D32" s="18"/>
      <c r="E32" s="19">
        <v>-356020601</v>
      </c>
      <c r="F32" s="20">
        <v>114251323</v>
      </c>
      <c r="G32" s="20">
        <v>13595482507</v>
      </c>
      <c r="H32" s="20">
        <v>-539831676</v>
      </c>
      <c r="I32" s="20">
        <v>20636694</v>
      </c>
      <c r="J32" s="20">
        <v>13076287525</v>
      </c>
      <c r="K32" s="20">
        <v>-71793850</v>
      </c>
      <c r="L32" s="20">
        <v>574635647</v>
      </c>
      <c r="M32" s="20">
        <v>-330363893</v>
      </c>
      <c r="N32" s="20">
        <v>172477904</v>
      </c>
      <c r="O32" s="20">
        <v>489323354</v>
      </c>
      <c r="P32" s="20">
        <v>572225641</v>
      </c>
      <c r="Q32" s="20">
        <v>274152044</v>
      </c>
      <c r="R32" s="20">
        <v>1335701039</v>
      </c>
      <c r="S32" s="20">
        <v>329766355</v>
      </c>
      <c r="T32" s="20">
        <v>168463993</v>
      </c>
      <c r="U32" s="20">
        <v>385149525</v>
      </c>
      <c r="V32" s="20">
        <v>883379873</v>
      </c>
      <c r="W32" s="20">
        <v>15467846341</v>
      </c>
      <c r="X32" s="20">
        <v>1273552940</v>
      </c>
      <c r="Y32" s="20">
        <v>14194293401</v>
      </c>
      <c r="Z32" s="21">
        <v>1114.54</v>
      </c>
      <c r="AA32" s="22">
        <v>114251323</v>
      </c>
    </row>
    <row r="33" spans="1:27" ht="12.75">
      <c r="A33" s="23" t="s">
        <v>57</v>
      </c>
      <c r="B33" s="17"/>
      <c r="C33" s="18">
        <v>919250891</v>
      </c>
      <c r="D33" s="18"/>
      <c r="E33" s="19">
        <v>360846829</v>
      </c>
      <c r="F33" s="20">
        <v>538875090</v>
      </c>
      <c r="G33" s="20">
        <v>664635964</v>
      </c>
      <c r="H33" s="20">
        <v>74363622</v>
      </c>
      <c r="I33" s="20">
        <v>-6559544</v>
      </c>
      <c r="J33" s="20">
        <v>732440042</v>
      </c>
      <c r="K33" s="20">
        <v>-802384</v>
      </c>
      <c r="L33" s="20">
        <v>-17768890</v>
      </c>
      <c r="M33" s="20">
        <v>77202581</v>
      </c>
      <c r="N33" s="20">
        <v>58631307</v>
      </c>
      <c r="O33" s="20">
        <v>6149214</v>
      </c>
      <c r="P33" s="20">
        <v>-392855</v>
      </c>
      <c r="Q33" s="20">
        <v>81236032</v>
      </c>
      <c r="R33" s="20">
        <v>86992391</v>
      </c>
      <c r="S33" s="20">
        <v>48192370</v>
      </c>
      <c r="T33" s="20">
        <v>-234340</v>
      </c>
      <c r="U33" s="20">
        <v>692879</v>
      </c>
      <c r="V33" s="20">
        <v>48650909</v>
      </c>
      <c r="W33" s="20">
        <v>926714649</v>
      </c>
      <c r="X33" s="20">
        <v>554137173</v>
      </c>
      <c r="Y33" s="20">
        <v>372577476</v>
      </c>
      <c r="Z33" s="21">
        <v>67.24</v>
      </c>
      <c r="AA33" s="22">
        <v>538875090</v>
      </c>
    </row>
    <row r="34" spans="1:27" ht="12.75">
      <c r="A34" s="27" t="s">
        <v>58</v>
      </c>
      <c r="B34" s="28"/>
      <c r="C34" s="29">
        <f aca="true" t="shared" si="3" ref="C34:Y34">SUM(C29:C33)</f>
        <v>12325745531</v>
      </c>
      <c r="D34" s="29">
        <f>SUM(D29:D33)</f>
        <v>0</v>
      </c>
      <c r="E34" s="30">
        <f t="shared" si="3"/>
        <v>147227525</v>
      </c>
      <c r="F34" s="31">
        <f t="shared" si="3"/>
        <v>764892416</v>
      </c>
      <c r="G34" s="31">
        <f t="shared" si="3"/>
        <v>14396882992</v>
      </c>
      <c r="H34" s="31">
        <f t="shared" si="3"/>
        <v>-459908548</v>
      </c>
      <c r="I34" s="31">
        <f t="shared" si="3"/>
        <v>15605894</v>
      </c>
      <c r="J34" s="31">
        <f t="shared" si="3"/>
        <v>13952580338</v>
      </c>
      <c r="K34" s="31">
        <f t="shared" si="3"/>
        <v>-74811797</v>
      </c>
      <c r="L34" s="31">
        <f t="shared" si="3"/>
        <v>562804731</v>
      </c>
      <c r="M34" s="31">
        <f t="shared" si="3"/>
        <v>-238097346</v>
      </c>
      <c r="N34" s="31">
        <f t="shared" si="3"/>
        <v>249895588</v>
      </c>
      <c r="O34" s="31">
        <f t="shared" si="3"/>
        <v>505084125</v>
      </c>
      <c r="P34" s="31">
        <f t="shared" si="3"/>
        <v>570803404</v>
      </c>
      <c r="Q34" s="31">
        <f t="shared" si="3"/>
        <v>229790035</v>
      </c>
      <c r="R34" s="31">
        <f t="shared" si="3"/>
        <v>1305677564</v>
      </c>
      <c r="S34" s="31">
        <f t="shared" si="3"/>
        <v>411511731</v>
      </c>
      <c r="T34" s="31">
        <f t="shared" si="3"/>
        <v>759017252</v>
      </c>
      <c r="U34" s="31">
        <f t="shared" si="3"/>
        <v>394417972</v>
      </c>
      <c r="V34" s="31">
        <f t="shared" si="3"/>
        <v>1564946955</v>
      </c>
      <c r="W34" s="31">
        <f t="shared" si="3"/>
        <v>17073100445</v>
      </c>
      <c r="X34" s="31">
        <f t="shared" si="3"/>
        <v>1908798619</v>
      </c>
      <c r="Y34" s="31">
        <f t="shared" si="3"/>
        <v>15164301826</v>
      </c>
      <c r="Z34" s="32">
        <f>+IF(X34&lt;&gt;0,+(Y34/X34)*100,0)</f>
        <v>794.442204382169</v>
      </c>
      <c r="AA34" s="33">
        <f>SUM(AA29:AA33)</f>
        <v>764892416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468085965</v>
      </c>
      <c r="D37" s="18"/>
      <c r="E37" s="19">
        <v>-689250495</v>
      </c>
      <c r="F37" s="20">
        <v>-816731363</v>
      </c>
      <c r="G37" s="20">
        <v>1503815488</v>
      </c>
      <c r="H37" s="20">
        <v>-4333954</v>
      </c>
      <c r="I37" s="20">
        <v>-15303866</v>
      </c>
      <c r="J37" s="20">
        <v>1484177668</v>
      </c>
      <c r="K37" s="20">
        <v>-8480465</v>
      </c>
      <c r="L37" s="20">
        <v>-22460407</v>
      </c>
      <c r="M37" s="20">
        <v>1579562</v>
      </c>
      <c r="N37" s="20">
        <v>-29361310</v>
      </c>
      <c r="O37" s="20">
        <v>-22857281</v>
      </c>
      <c r="P37" s="20">
        <v>-9500217</v>
      </c>
      <c r="Q37" s="20">
        <v>-28643456</v>
      </c>
      <c r="R37" s="20">
        <v>-61000954</v>
      </c>
      <c r="S37" s="20">
        <v>5405581</v>
      </c>
      <c r="T37" s="20">
        <v>-9922804</v>
      </c>
      <c r="U37" s="20">
        <v>-20444207</v>
      </c>
      <c r="V37" s="20">
        <v>-24961430</v>
      </c>
      <c r="W37" s="20">
        <v>1368853974</v>
      </c>
      <c r="X37" s="20">
        <v>-831275523</v>
      </c>
      <c r="Y37" s="20">
        <v>2200129497</v>
      </c>
      <c r="Z37" s="21">
        <v>-264.67</v>
      </c>
      <c r="AA37" s="22">
        <v>-816731363</v>
      </c>
    </row>
    <row r="38" spans="1:27" ht="12.75">
      <c r="A38" s="23" t="s">
        <v>57</v>
      </c>
      <c r="B38" s="17"/>
      <c r="C38" s="18">
        <v>1387800883</v>
      </c>
      <c r="D38" s="18"/>
      <c r="E38" s="19">
        <v>-335239725</v>
      </c>
      <c r="F38" s="20">
        <v>-825353122</v>
      </c>
      <c r="G38" s="20">
        <v>3348680133</v>
      </c>
      <c r="H38" s="20">
        <v>225696619</v>
      </c>
      <c r="I38" s="20">
        <v>-550780</v>
      </c>
      <c r="J38" s="20">
        <v>3573825972</v>
      </c>
      <c r="K38" s="20">
        <v>-58679</v>
      </c>
      <c r="L38" s="20">
        <v>7997535</v>
      </c>
      <c r="M38" s="20">
        <v>22764862</v>
      </c>
      <c r="N38" s="20">
        <v>30703718</v>
      </c>
      <c r="O38" s="20">
        <v>2707771</v>
      </c>
      <c r="P38" s="20">
        <v>-143832</v>
      </c>
      <c r="Q38" s="20">
        <v>133390010</v>
      </c>
      <c r="R38" s="20">
        <v>135953949</v>
      </c>
      <c r="S38" s="20">
        <v>40832638</v>
      </c>
      <c r="T38" s="20">
        <v>20968090</v>
      </c>
      <c r="U38" s="20">
        <v>7735113</v>
      </c>
      <c r="V38" s="20">
        <v>69535841</v>
      </c>
      <c r="W38" s="20">
        <v>3810019480</v>
      </c>
      <c r="X38" s="20">
        <v>-981299579</v>
      </c>
      <c r="Y38" s="20">
        <v>4791319059</v>
      </c>
      <c r="Z38" s="21">
        <v>-488.26</v>
      </c>
      <c r="AA38" s="22">
        <v>-825353122</v>
      </c>
    </row>
    <row r="39" spans="1:27" ht="12.75">
      <c r="A39" s="27" t="s">
        <v>61</v>
      </c>
      <c r="B39" s="35"/>
      <c r="C39" s="29">
        <f aca="true" t="shared" si="4" ref="C39:Y39">SUM(C37:C38)</f>
        <v>1855886848</v>
      </c>
      <c r="D39" s="29">
        <f>SUM(D37:D38)</f>
        <v>0</v>
      </c>
      <c r="E39" s="36">
        <f t="shared" si="4"/>
        <v>-1024490220</v>
      </c>
      <c r="F39" s="37">
        <f t="shared" si="4"/>
        <v>-1642084485</v>
      </c>
      <c r="G39" s="37">
        <f t="shared" si="4"/>
        <v>4852495621</v>
      </c>
      <c r="H39" s="37">
        <f t="shared" si="4"/>
        <v>221362665</v>
      </c>
      <c r="I39" s="37">
        <f t="shared" si="4"/>
        <v>-15854646</v>
      </c>
      <c r="J39" s="37">
        <f t="shared" si="4"/>
        <v>5058003640</v>
      </c>
      <c r="K39" s="37">
        <f t="shared" si="4"/>
        <v>-8539144</v>
      </c>
      <c r="L39" s="37">
        <f t="shared" si="4"/>
        <v>-14462872</v>
      </c>
      <c r="M39" s="37">
        <f t="shared" si="4"/>
        <v>24344424</v>
      </c>
      <c r="N39" s="37">
        <f t="shared" si="4"/>
        <v>1342408</v>
      </c>
      <c r="O39" s="37">
        <f t="shared" si="4"/>
        <v>-20149510</v>
      </c>
      <c r="P39" s="37">
        <f t="shared" si="4"/>
        <v>-9644049</v>
      </c>
      <c r="Q39" s="37">
        <f t="shared" si="4"/>
        <v>104746554</v>
      </c>
      <c r="R39" s="37">
        <f t="shared" si="4"/>
        <v>74952995</v>
      </c>
      <c r="S39" s="37">
        <f t="shared" si="4"/>
        <v>46238219</v>
      </c>
      <c r="T39" s="37">
        <f t="shared" si="4"/>
        <v>11045286</v>
      </c>
      <c r="U39" s="37">
        <f t="shared" si="4"/>
        <v>-12709094</v>
      </c>
      <c r="V39" s="37">
        <f t="shared" si="4"/>
        <v>44574411</v>
      </c>
      <c r="W39" s="37">
        <f t="shared" si="4"/>
        <v>5178873454</v>
      </c>
      <c r="X39" s="37">
        <f t="shared" si="4"/>
        <v>-1812575102</v>
      </c>
      <c r="Y39" s="37">
        <f t="shared" si="4"/>
        <v>6991448556</v>
      </c>
      <c r="Z39" s="38">
        <f>+IF(X39&lt;&gt;0,+(Y39/X39)*100,0)</f>
        <v>-385.7191102473833</v>
      </c>
      <c r="AA39" s="39">
        <f>SUM(AA37:AA38)</f>
        <v>-1642084485</v>
      </c>
    </row>
    <row r="40" spans="1:27" ht="12.75">
      <c r="A40" s="27" t="s">
        <v>62</v>
      </c>
      <c r="B40" s="28"/>
      <c r="C40" s="29">
        <f aca="true" t="shared" si="5" ref="C40:Y40">+C34+C39</f>
        <v>14181632379</v>
      </c>
      <c r="D40" s="29">
        <f>+D34+D39</f>
        <v>0</v>
      </c>
      <c r="E40" s="30">
        <f t="shared" si="5"/>
        <v>-877262695</v>
      </c>
      <c r="F40" s="31">
        <f t="shared" si="5"/>
        <v>-877192069</v>
      </c>
      <c r="G40" s="31">
        <f t="shared" si="5"/>
        <v>19249378613</v>
      </c>
      <c r="H40" s="31">
        <f t="shared" si="5"/>
        <v>-238545883</v>
      </c>
      <c r="I40" s="31">
        <f t="shared" si="5"/>
        <v>-248752</v>
      </c>
      <c r="J40" s="31">
        <f t="shared" si="5"/>
        <v>19010583978</v>
      </c>
      <c r="K40" s="31">
        <f t="shared" si="5"/>
        <v>-83350941</v>
      </c>
      <c r="L40" s="31">
        <f t="shared" si="5"/>
        <v>548341859</v>
      </c>
      <c r="M40" s="31">
        <f t="shared" si="5"/>
        <v>-213752922</v>
      </c>
      <c r="N40" s="31">
        <f t="shared" si="5"/>
        <v>251237996</v>
      </c>
      <c r="O40" s="31">
        <f t="shared" si="5"/>
        <v>484934615</v>
      </c>
      <c r="P40" s="31">
        <f t="shared" si="5"/>
        <v>561159355</v>
      </c>
      <c r="Q40" s="31">
        <f t="shared" si="5"/>
        <v>334536589</v>
      </c>
      <c r="R40" s="31">
        <f t="shared" si="5"/>
        <v>1380630559</v>
      </c>
      <c r="S40" s="31">
        <f t="shared" si="5"/>
        <v>457749950</v>
      </c>
      <c r="T40" s="31">
        <f t="shared" si="5"/>
        <v>770062538</v>
      </c>
      <c r="U40" s="31">
        <f t="shared" si="5"/>
        <v>381708878</v>
      </c>
      <c r="V40" s="31">
        <f t="shared" si="5"/>
        <v>1609521366</v>
      </c>
      <c r="W40" s="31">
        <f t="shared" si="5"/>
        <v>22251973899</v>
      </c>
      <c r="X40" s="31">
        <f t="shared" si="5"/>
        <v>96223517</v>
      </c>
      <c r="Y40" s="31">
        <f t="shared" si="5"/>
        <v>22155750382</v>
      </c>
      <c r="Z40" s="32">
        <f>+IF(X40&lt;&gt;0,+(Y40/X40)*100,0)</f>
        <v>23025.296801404587</v>
      </c>
      <c r="AA40" s="33">
        <f>+AA34+AA39</f>
        <v>-877192069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55006249402</v>
      </c>
      <c r="D42" s="43">
        <f>+D25-D40</f>
        <v>0</v>
      </c>
      <c r="E42" s="44">
        <f t="shared" si="6"/>
        <v>77231770135</v>
      </c>
      <c r="F42" s="45">
        <f t="shared" si="6"/>
        <v>85785007316</v>
      </c>
      <c r="G42" s="45">
        <f t="shared" si="6"/>
        <v>64825576137</v>
      </c>
      <c r="H42" s="45">
        <f t="shared" si="6"/>
        <v>2233131076</v>
      </c>
      <c r="I42" s="45">
        <f t="shared" si="6"/>
        <v>-836987582</v>
      </c>
      <c r="J42" s="45">
        <f t="shared" si="6"/>
        <v>66221719631</v>
      </c>
      <c r="K42" s="45">
        <f t="shared" si="6"/>
        <v>-238017376</v>
      </c>
      <c r="L42" s="45">
        <f t="shared" si="6"/>
        <v>-847274701</v>
      </c>
      <c r="M42" s="45">
        <f t="shared" si="6"/>
        <v>4062794076</v>
      </c>
      <c r="N42" s="45">
        <f t="shared" si="6"/>
        <v>2977501999</v>
      </c>
      <c r="O42" s="45">
        <f t="shared" si="6"/>
        <v>-109624116</v>
      </c>
      <c r="P42" s="45">
        <f t="shared" si="6"/>
        <v>-250286909</v>
      </c>
      <c r="Q42" s="45">
        <f t="shared" si="6"/>
        <v>2606649193</v>
      </c>
      <c r="R42" s="45">
        <f t="shared" si="6"/>
        <v>2246738168</v>
      </c>
      <c r="S42" s="45">
        <f t="shared" si="6"/>
        <v>2024088441</v>
      </c>
      <c r="T42" s="45">
        <f t="shared" si="6"/>
        <v>-24367080</v>
      </c>
      <c r="U42" s="45">
        <f t="shared" si="6"/>
        <v>1129842385</v>
      </c>
      <c r="V42" s="45">
        <f t="shared" si="6"/>
        <v>3129563746</v>
      </c>
      <c r="W42" s="45">
        <f t="shared" si="6"/>
        <v>74575523544</v>
      </c>
      <c r="X42" s="45">
        <f t="shared" si="6"/>
        <v>80959753380</v>
      </c>
      <c r="Y42" s="45">
        <f t="shared" si="6"/>
        <v>-6384229836</v>
      </c>
      <c r="Z42" s="46">
        <f>+IF(X42&lt;&gt;0,+(Y42/X42)*100,0)</f>
        <v>-7.885683403745566</v>
      </c>
      <c r="AA42" s="47">
        <f>+AA25-AA40</f>
        <v>85785007316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39947124774</v>
      </c>
      <c r="D45" s="18"/>
      <c r="E45" s="19">
        <v>61768698072</v>
      </c>
      <c r="F45" s="20">
        <v>70908670847</v>
      </c>
      <c r="G45" s="20">
        <v>45659050796</v>
      </c>
      <c r="H45" s="20">
        <v>1591157318</v>
      </c>
      <c r="I45" s="20">
        <v>-285138622</v>
      </c>
      <c r="J45" s="20">
        <v>46965069492</v>
      </c>
      <c r="K45" s="20">
        <v>-75732415</v>
      </c>
      <c r="L45" s="20">
        <v>-622649877</v>
      </c>
      <c r="M45" s="20">
        <v>2459097802</v>
      </c>
      <c r="N45" s="20">
        <v>1760715510</v>
      </c>
      <c r="O45" s="20">
        <v>42923348</v>
      </c>
      <c r="P45" s="20">
        <v>-213544535</v>
      </c>
      <c r="Q45" s="20">
        <v>1517860478</v>
      </c>
      <c r="R45" s="20">
        <v>1347239291</v>
      </c>
      <c r="S45" s="20">
        <v>1649850494</v>
      </c>
      <c r="T45" s="20">
        <v>509011881</v>
      </c>
      <c r="U45" s="20">
        <v>1323148063</v>
      </c>
      <c r="V45" s="20">
        <v>3482010438</v>
      </c>
      <c r="W45" s="20">
        <v>53555034731</v>
      </c>
      <c r="X45" s="20">
        <v>68132222701</v>
      </c>
      <c r="Y45" s="20">
        <v>-14577187970</v>
      </c>
      <c r="Z45" s="48">
        <v>-21.4</v>
      </c>
      <c r="AA45" s="22">
        <v>70908670847</v>
      </c>
    </row>
    <row r="46" spans="1:27" ht="12.75">
      <c r="A46" s="23" t="s">
        <v>67</v>
      </c>
      <c r="B46" s="17"/>
      <c r="C46" s="18">
        <v>13736783457</v>
      </c>
      <c r="D46" s="18"/>
      <c r="E46" s="19">
        <v>13111034045</v>
      </c>
      <c r="F46" s="20">
        <v>12699212271</v>
      </c>
      <c r="G46" s="20">
        <v>12611108627</v>
      </c>
      <c r="H46" s="20">
        <v>816876430</v>
      </c>
      <c r="I46" s="20">
        <v>4792202</v>
      </c>
      <c r="J46" s="20">
        <v>13432777259</v>
      </c>
      <c r="K46" s="20"/>
      <c r="L46" s="20"/>
      <c r="M46" s="20">
        <v>283852583</v>
      </c>
      <c r="N46" s="20">
        <v>283852583</v>
      </c>
      <c r="O46" s="20">
        <v>68788</v>
      </c>
      <c r="P46" s="20"/>
      <c r="Q46" s="20">
        <v>464641</v>
      </c>
      <c r="R46" s="20">
        <v>533429</v>
      </c>
      <c r="S46" s="20">
        <v>-124893756</v>
      </c>
      <c r="T46" s="20">
        <v>684030</v>
      </c>
      <c r="U46" s="20"/>
      <c r="V46" s="20">
        <v>-124209726</v>
      </c>
      <c r="W46" s="20">
        <v>13592953545</v>
      </c>
      <c r="X46" s="20">
        <v>12699212271</v>
      </c>
      <c r="Y46" s="20">
        <v>893741274</v>
      </c>
      <c r="Z46" s="48">
        <v>7.04</v>
      </c>
      <c r="AA46" s="22">
        <v>12699212271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53683908231</v>
      </c>
      <c r="D48" s="51">
        <f>SUM(D45:D47)</f>
        <v>0</v>
      </c>
      <c r="E48" s="52">
        <f t="shared" si="7"/>
        <v>74879732117</v>
      </c>
      <c r="F48" s="53">
        <f t="shared" si="7"/>
        <v>83607883118</v>
      </c>
      <c r="G48" s="53">
        <f t="shared" si="7"/>
        <v>58270159423</v>
      </c>
      <c r="H48" s="53">
        <f t="shared" si="7"/>
        <v>2408033748</v>
      </c>
      <c r="I48" s="53">
        <f t="shared" si="7"/>
        <v>-280346420</v>
      </c>
      <c r="J48" s="53">
        <f t="shared" si="7"/>
        <v>60397846751</v>
      </c>
      <c r="K48" s="53">
        <f t="shared" si="7"/>
        <v>-75732415</v>
      </c>
      <c r="L48" s="53">
        <f t="shared" si="7"/>
        <v>-622649877</v>
      </c>
      <c r="M48" s="53">
        <f t="shared" si="7"/>
        <v>2742950385</v>
      </c>
      <c r="N48" s="53">
        <f t="shared" si="7"/>
        <v>2044568093</v>
      </c>
      <c r="O48" s="53">
        <f t="shared" si="7"/>
        <v>42992136</v>
      </c>
      <c r="P48" s="53">
        <f t="shared" si="7"/>
        <v>-213544535</v>
      </c>
      <c r="Q48" s="53">
        <f t="shared" si="7"/>
        <v>1518325119</v>
      </c>
      <c r="R48" s="53">
        <f t="shared" si="7"/>
        <v>1347772720</v>
      </c>
      <c r="S48" s="53">
        <f t="shared" si="7"/>
        <v>1524956738</v>
      </c>
      <c r="T48" s="53">
        <f t="shared" si="7"/>
        <v>509695911</v>
      </c>
      <c r="U48" s="53">
        <f t="shared" si="7"/>
        <v>1323148063</v>
      </c>
      <c r="V48" s="53">
        <f t="shared" si="7"/>
        <v>3357800712</v>
      </c>
      <c r="W48" s="53">
        <f t="shared" si="7"/>
        <v>67147988276</v>
      </c>
      <c r="X48" s="53">
        <f t="shared" si="7"/>
        <v>80831434972</v>
      </c>
      <c r="Y48" s="53">
        <f t="shared" si="7"/>
        <v>-13683446696</v>
      </c>
      <c r="Z48" s="54">
        <f>+IF(X48&lt;&gt;0,+(Y48/X48)*100,0)</f>
        <v>-16.928372854867597</v>
      </c>
      <c r="AA48" s="55">
        <f>SUM(AA45:AA47)</f>
        <v>83607883118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21938043</v>
      </c>
      <c r="D6" s="18"/>
      <c r="E6" s="19">
        <v>2160948</v>
      </c>
      <c r="F6" s="20">
        <v>21126766</v>
      </c>
      <c r="G6" s="20">
        <v>14706945</v>
      </c>
      <c r="H6" s="20">
        <v>-2482316</v>
      </c>
      <c r="I6" s="20">
        <v>-4157678</v>
      </c>
      <c r="J6" s="20">
        <v>8066951</v>
      </c>
      <c r="K6" s="20">
        <v>-5870142</v>
      </c>
      <c r="L6" s="20">
        <v>-3714941</v>
      </c>
      <c r="M6" s="20">
        <v>-3125390</v>
      </c>
      <c r="N6" s="20">
        <v>-12710473</v>
      </c>
      <c r="O6" s="20">
        <v>-4202570</v>
      </c>
      <c r="P6" s="20">
        <v>-1396708</v>
      </c>
      <c r="Q6" s="20">
        <v>11912713</v>
      </c>
      <c r="R6" s="20">
        <v>6313435</v>
      </c>
      <c r="S6" s="20">
        <v>-4489536</v>
      </c>
      <c r="T6" s="20">
        <v>-6519038</v>
      </c>
      <c r="U6" s="20">
        <v>-360470</v>
      </c>
      <c r="V6" s="20">
        <v>-11369044</v>
      </c>
      <c r="W6" s="20">
        <v>-9699131</v>
      </c>
      <c r="X6" s="20">
        <v>21126766</v>
      </c>
      <c r="Y6" s="20">
        <v>-30825897</v>
      </c>
      <c r="Z6" s="21">
        <v>-145.91</v>
      </c>
      <c r="AA6" s="22">
        <v>21126766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30896957</v>
      </c>
      <c r="D8" s="18"/>
      <c r="E8" s="19">
        <v>31687065</v>
      </c>
      <c r="F8" s="20">
        <v>31686457</v>
      </c>
      <c r="G8" s="20">
        <v>19911895</v>
      </c>
      <c r="H8" s="20">
        <v>2040630</v>
      </c>
      <c r="I8" s="20">
        <v>-122151</v>
      </c>
      <c r="J8" s="20">
        <v>21830374</v>
      </c>
      <c r="K8" s="20">
        <v>-9581226</v>
      </c>
      <c r="L8" s="20">
        <v>1531975</v>
      </c>
      <c r="M8" s="20">
        <v>2250039</v>
      </c>
      <c r="N8" s="20">
        <v>-5799212</v>
      </c>
      <c r="O8" s="20">
        <v>1827533</v>
      </c>
      <c r="P8" s="20">
        <v>1668946</v>
      </c>
      <c r="Q8" s="20">
        <v>1891484</v>
      </c>
      <c r="R8" s="20">
        <v>5387963</v>
      </c>
      <c r="S8" s="20">
        <v>2898555</v>
      </c>
      <c r="T8" s="20">
        <v>2270746</v>
      </c>
      <c r="U8" s="20">
        <v>1821417</v>
      </c>
      <c r="V8" s="20">
        <v>6990718</v>
      </c>
      <c r="W8" s="20">
        <v>28409843</v>
      </c>
      <c r="X8" s="20">
        <v>31686457</v>
      </c>
      <c r="Y8" s="20">
        <v>-3276614</v>
      </c>
      <c r="Z8" s="21">
        <v>-10.34</v>
      </c>
      <c r="AA8" s="22">
        <v>31686457</v>
      </c>
    </row>
    <row r="9" spans="1:27" ht="12.75">
      <c r="A9" s="23" t="s">
        <v>36</v>
      </c>
      <c r="B9" s="17"/>
      <c r="C9" s="18">
        <v>16770474</v>
      </c>
      <c r="D9" s="18"/>
      <c r="E9" s="19">
        <v>30015037</v>
      </c>
      <c r="F9" s="20">
        <v>32515645</v>
      </c>
      <c r="G9" s="20">
        <v>-158258</v>
      </c>
      <c r="H9" s="20">
        <v>140494</v>
      </c>
      <c r="I9" s="20">
        <v>113004</v>
      </c>
      <c r="J9" s="20">
        <v>95240</v>
      </c>
      <c r="K9" s="20">
        <v>12239206</v>
      </c>
      <c r="L9" s="20">
        <v>405404</v>
      </c>
      <c r="M9" s="20">
        <v>1466292</v>
      </c>
      <c r="N9" s="20">
        <v>14110902</v>
      </c>
      <c r="O9" s="20">
        <v>1008181</v>
      </c>
      <c r="P9" s="20">
        <v>535147</v>
      </c>
      <c r="Q9" s="20">
        <v>513423</v>
      </c>
      <c r="R9" s="20">
        <v>2056751</v>
      </c>
      <c r="S9" s="20">
        <v>386550</v>
      </c>
      <c r="T9" s="20">
        <v>452512</v>
      </c>
      <c r="U9" s="20">
        <v>-86085</v>
      </c>
      <c r="V9" s="20">
        <v>752977</v>
      </c>
      <c r="W9" s="20">
        <v>17015870</v>
      </c>
      <c r="X9" s="20">
        <v>32515645</v>
      </c>
      <c r="Y9" s="20">
        <v>-15499775</v>
      </c>
      <c r="Z9" s="21">
        <v>-47.67</v>
      </c>
      <c r="AA9" s="22">
        <v>32515645</v>
      </c>
    </row>
    <row r="10" spans="1:27" ht="12.75">
      <c r="A10" s="23" t="s">
        <v>37</v>
      </c>
      <c r="B10" s="17"/>
      <c r="C10" s="18">
        <v>49748</v>
      </c>
      <c r="D10" s="18"/>
      <c r="E10" s="19">
        <v>160540</v>
      </c>
      <c r="F10" s="20">
        <v>160540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160540</v>
      </c>
      <c r="Y10" s="24">
        <v>-160540</v>
      </c>
      <c r="Z10" s="25">
        <v>-100</v>
      </c>
      <c r="AA10" s="26">
        <v>160540</v>
      </c>
    </row>
    <row r="11" spans="1:27" ht="12.75">
      <c r="A11" s="23" t="s">
        <v>38</v>
      </c>
      <c r="B11" s="17"/>
      <c r="C11" s="18">
        <v>314767</v>
      </c>
      <c r="D11" s="18"/>
      <c r="E11" s="19">
        <v>326679</v>
      </c>
      <c r="F11" s="20">
        <v>326679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326679</v>
      </c>
      <c r="Y11" s="20">
        <v>-326679</v>
      </c>
      <c r="Z11" s="21">
        <v>-100</v>
      </c>
      <c r="AA11" s="22">
        <v>326679</v>
      </c>
    </row>
    <row r="12" spans="1:27" ht="12.75">
      <c r="A12" s="27" t="s">
        <v>39</v>
      </c>
      <c r="B12" s="28"/>
      <c r="C12" s="29">
        <f aca="true" t="shared" si="0" ref="C12:Y12">SUM(C6:C11)</f>
        <v>69969989</v>
      </c>
      <c r="D12" s="29">
        <f>SUM(D6:D11)</f>
        <v>0</v>
      </c>
      <c r="E12" s="30">
        <f t="shared" si="0"/>
        <v>64350269</v>
      </c>
      <c r="F12" s="31">
        <f t="shared" si="0"/>
        <v>85816087</v>
      </c>
      <c r="G12" s="31">
        <f t="shared" si="0"/>
        <v>34460582</v>
      </c>
      <c r="H12" s="31">
        <f t="shared" si="0"/>
        <v>-301192</v>
      </c>
      <c r="I12" s="31">
        <f t="shared" si="0"/>
        <v>-4166825</v>
      </c>
      <c r="J12" s="31">
        <f t="shared" si="0"/>
        <v>29992565</v>
      </c>
      <c r="K12" s="31">
        <f t="shared" si="0"/>
        <v>-3212162</v>
      </c>
      <c r="L12" s="31">
        <f t="shared" si="0"/>
        <v>-1777562</v>
      </c>
      <c r="M12" s="31">
        <f t="shared" si="0"/>
        <v>590941</v>
      </c>
      <c r="N12" s="31">
        <f t="shared" si="0"/>
        <v>-4398783</v>
      </c>
      <c r="O12" s="31">
        <f t="shared" si="0"/>
        <v>-1366856</v>
      </c>
      <c r="P12" s="31">
        <f t="shared" si="0"/>
        <v>807385</v>
      </c>
      <c r="Q12" s="31">
        <f t="shared" si="0"/>
        <v>14317620</v>
      </c>
      <c r="R12" s="31">
        <f t="shared" si="0"/>
        <v>13758149</v>
      </c>
      <c r="S12" s="31">
        <f t="shared" si="0"/>
        <v>-1204431</v>
      </c>
      <c r="T12" s="31">
        <f t="shared" si="0"/>
        <v>-3795780</v>
      </c>
      <c r="U12" s="31">
        <f t="shared" si="0"/>
        <v>1374862</v>
      </c>
      <c r="V12" s="31">
        <f t="shared" si="0"/>
        <v>-3625349</v>
      </c>
      <c r="W12" s="31">
        <f t="shared" si="0"/>
        <v>35726582</v>
      </c>
      <c r="X12" s="31">
        <f t="shared" si="0"/>
        <v>85816087</v>
      </c>
      <c r="Y12" s="31">
        <f t="shared" si="0"/>
        <v>-50089505</v>
      </c>
      <c r="Z12" s="32">
        <f>+IF(X12&lt;&gt;0,+(Y12/X12)*100,0)</f>
        <v>-58.36843271588461</v>
      </c>
      <c r="AA12" s="33">
        <f>SUM(AA6:AA11)</f>
        <v>85816087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25976206</v>
      </c>
      <c r="D17" s="18"/>
      <c r="E17" s="19">
        <v>27490010</v>
      </c>
      <c r="F17" s="20">
        <v>25026518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v>-5186</v>
      </c>
      <c r="R17" s="20">
        <v>-5186</v>
      </c>
      <c r="S17" s="20">
        <v>-566</v>
      </c>
      <c r="T17" s="20">
        <v>-585</v>
      </c>
      <c r="U17" s="20">
        <v>-566</v>
      </c>
      <c r="V17" s="20">
        <v>-1717</v>
      </c>
      <c r="W17" s="20">
        <v>-6903</v>
      </c>
      <c r="X17" s="20">
        <v>25026518</v>
      </c>
      <c r="Y17" s="20">
        <v>-25033421</v>
      </c>
      <c r="Z17" s="21">
        <v>-100.03</v>
      </c>
      <c r="AA17" s="22">
        <v>25026518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308290566</v>
      </c>
      <c r="D19" s="18"/>
      <c r="E19" s="19">
        <v>367011549</v>
      </c>
      <c r="F19" s="20">
        <v>314035516</v>
      </c>
      <c r="G19" s="20">
        <v>235921</v>
      </c>
      <c r="H19" s="20">
        <v>217018</v>
      </c>
      <c r="I19" s="20">
        <v>585185</v>
      </c>
      <c r="J19" s="20">
        <v>1038124</v>
      </c>
      <c r="K19" s="20">
        <v>-60236</v>
      </c>
      <c r="L19" s="20">
        <v>361172</v>
      </c>
      <c r="M19" s="20">
        <v>6293536</v>
      </c>
      <c r="N19" s="20">
        <v>6594472</v>
      </c>
      <c r="O19" s="20">
        <v>6630602</v>
      </c>
      <c r="P19" s="20">
        <v>2706537</v>
      </c>
      <c r="Q19" s="20">
        <v>-12032427</v>
      </c>
      <c r="R19" s="20">
        <v>-2695288</v>
      </c>
      <c r="S19" s="20">
        <v>-862044</v>
      </c>
      <c r="T19" s="20">
        <v>692308</v>
      </c>
      <c r="U19" s="20">
        <v>-1652219</v>
      </c>
      <c r="V19" s="20">
        <v>-1821955</v>
      </c>
      <c r="W19" s="20">
        <v>3115353</v>
      </c>
      <c r="X19" s="20">
        <v>314035516</v>
      </c>
      <c r="Y19" s="20">
        <v>-310920163</v>
      </c>
      <c r="Z19" s="21">
        <v>-99.01</v>
      </c>
      <c r="AA19" s="22">
        <v>314035516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95942</v>
      </c>
      <c r="D22" s="18"/>
      <c r="E22" s="19">
        <v>82544</v>
      </c>
      <c r="F22" s="20">
        <v>82544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-39891</v>
      </c>
      <c r="R22" s="20">
        <v>-39891</v>
      </c>
      <c r="S22" s="20">
        <v>-4268</v>
      </c>
      <c r="T22" s="20">
        <v>-4410</v>
      </c>
      <c r="U22" s="20">
        <v>-4268</v>
      </c>
      <c r="V22" s="20">
        <v>-12946</v>
      </c>
      <c r="W22" s="20">
        <v>-52837</v>
      </c>
      <c r="X22" s="20">
        <v>82544</v>
      </c>
      <c r="Y22" s="20">
        <v>-135381</v>
      </c>
      <c r="Z22" s="21">
        <v>-164.01</v>
      </c>
      <c r="AA22" s="22">
        <v>82544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334362714</v>
      </c>
      <c r="D24" s="29">
        <f>SUM(D15:D23)</f>
        <v>0</v>
      </c>
      <c r="E24" s="36">
        <f t="shared" si="1"/>
        <v>394584103</v>
      </c>
      <c r="F24" s="37">
        <f t="shared" si="1"/>
        <v>339144578</v>
      </c>
      <c r="G24" s="37">
        <f t="shared" si="1"/>
        <v>235921</v>
      </c>
      <c r="H24" s="37">
        <f t="shared" si="1"/>
        <v>217018</v>
      </c>
      <c r="I24" s="37">
        <f t="shared" si="1"/>
        <v>585185</v>
      </c>
      <c r="J24" s="37">
        <f t="shared" si="1"/>
        <v>1038124</v>
      </c>
      <c r="K24" s="37">
        <f t="shared" si="1"/>
        <v>-60236</v>
      </c>
      <c r="L24" s="37">
        <f t="shared" si="1"/>
        <v>361172</v>
      </c>
      <c r="M24" s="37">
        <f t="shared" si="1"/>
        <v>6293536</v>
      </c>
      <c r="N24" s="37">
        <f t="shared" si="1"/>
        <v>6594472</v>
      </c>
      <c r="O24" s="37">
        <f t="shared" si="1"/>
        <v>6630602</v>
      </c>
      <c r="P24" s="37">
        <f t="shared" si="1"/>
        <v>2706537</v>
      </c>
      <c r="Q24" s="37">
        <f t="shared" si="1"/>
        <v>-12077504</v>
      </c>
      <c r="R24" s="37">
        <f t="shared" si="1"/>
        <v>-2740365</v>
      </c>
      <c r="S24" s="37">
        <f t="shared" si="1"/>
        <v>-866878</v>
      </c>
      <c r="T24" s="37">
        <f t="shared" si="1"/>
        <v>687313</v>
      </c>
      <c r="U24" s="37">
        <f t="shared" si="1"/>
        <v>-1657053</v>
      </c>
      <c r="V24" s="37">
        <f t="shared" si="1"/>
        <v>-1836618</v>
      </c>
      <c r="W24" s="37">
        <f t="shared" si="1"/>
        <v>3055613</v>
      </c>
      <c r="X24" s="37">
        <f t="shared" si="1"/>
        <v>339144578</v>
      </c>
      <c r="Y24" s="37">
        <f t="shared" si="1"/>
        <v>-336088965</v>
      </c>
      <c r="Z24" s="38">
        <f>+IF(X24&lt;&gt;0,+(Y24/X24)*100,0)</f>
        <v>-99.09902348490442</v>
      </c>
      <c r="AA24" s="39">
        <f>SUM(AA15:AA23)</f>
        <v>339144578</v>
      </c>
    </row>
    <row r="25" spans="1:27" ht="12.75">
      <c r="A25" s="27" t="s">
        <v>50</v>
      </c>
      <c r="B25" s="28"/>
      <c r="C25" s="29">
        <f aca="true" t="shared" si="2" ref="C25:Y25">+C12+C24</f>
        <v>404332703</v>
      </c>
      <c r="D25" s="29">
        <f>+D12+D24</f>
        <v>0</v>
      </c>
      <c r="E25" s="30">
        <f t="shared" si="2"/>
        <v>458934372</v>
      </c>
      <c r="F25" s="31">
        <f t="shared" si="2"/>
        <v>424960665</v>
      </c>
      <c r="G25" s="31">
        <f t="shared" si="2"/>
        <v>34696503</v>
      </c>
      <c r="H25" s="31">
        <f t="shared" si="2"/>
        <v>-84174</v>
      </c>
      <c r="I25" s="31">
        <f t="shared" si="2"/>
        <v>-3581640</v>
      </c>
      <c r="J25" s="31">
        <f t="shared" si="2"/>
        <v>31030689</v>
      </c>
      <c r="K25" s="31">
        <f t="shared" si="2"/>
        <v>-3272398</v>
      </c>
      <c r="L25" s="31">
        <f t="shared" si="2"/>
        <v>-1416390</v>
      </c>
      <c r="M25" s="31">
        <f t="shared" si="2"/>
        <v>6884477</v>
      </c>
      <c r="N25" s="31">
        <f t="shared" si="2"/>
        <v>2195689</v>
      </c>
      <c r="O25" s="31">
        <f t="shared" si="2"/>
        <v>5263746</v>
      </c>
      <c r="P25" s="31">
        <f t="shared" si="2"/>
        <v>3513922</v>
      </c>
      <c r="Q25" s="31">
        <f t="shared" si="2"/>
        <v>2240116</v>
      </c>
      <c r="R25" s="31">
        <f t="shared" si="2"/>
        <v>11017784</v>
      </c>
      <c r="S25" s="31">
        <f t="shared" si="2"/>
        <v>-2071309</v>
      </c>
      <c r="T25" s="31">
        <f t="shared" si="2"/>
        <v>-3108467</v>
      </c>
      <c r="U25" s="31">
        <f t="shared" si="2"/>
        <v>-282191</v>
      </c>
      <c r="V25" s="31">
        <f t="shared" si="2"/>
        <v>-5461967</v>
      </c>
      <c r="W25" s="31">
        <f t="shared" si="2"/>
        <v>38782195</v>
      </c>
      <c r="X25" s="31">
        <f t="shared" si="2"/>
        <v>424960665</v>
      </c>
      <c r="Y25" s="31">
        <f t="shared" si="2"/>
        <v>-386178470</v>
      </c>
      <c r="Z25" s="32">
        <f>+IF(X25&lt;&gt;0,+(Y25/X25)*100,0)</f>
        <v>-90.87393300271685</v>
      </c>
      <c r="AA25" s="33">
        <f>+AA12+AA24</f>
        <v>424960665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104589</v>
      </c>
      <c r="D31" s="18"/>
      <c r="E31" s="19">
        <v>105000</v>
      </c>
      <c r="F31" s="20">
        <v>105000</v>
      </c>
      <c r="G31" s="20">
        <v>2136</v>
      </c>
      <c r="H31" s="20">
        <v>2933</v>
      </c>
      <c r="I31" s="20">
        <v>3978</v>
      </c>
      <c r="J31" s="20">
        <v>9047</v>
      </c>
      <c r="K31" s="20">
        <v>3882</v>
      </c>
      <c r="L31" s="20">
        <v>6242</v>
      </c>
      <c r="M31" s="20">
        <v>150</v>
      </c>
      <c r="N31" s="20">
        <v>10274</v>
      </c>
      <c r="O31" s="20">
        <v>3600</v>
      </c>
      <c r="P31" s="20">
        <v>7858</v>
      </c>
      <c r="Q31" s="20">
        <v>3587</v>
      </c>
      <c r="R31" s="20">
        <v>15045</v>
      </c>
      <c r="S31" s="20">
        <v>300</v>
      </c>
      <c r="T31" s="20"/>
      <c r="U31" s="20"/>
      <c r="V31" s="20">
        <v>300</v>
      </c>
      <c r="W31" s="20">
        <v>34666</v>
      </c>
      <c r="X31" s="20">
        <v>105000</v>
      </c>
      <c r="Y31" s="20">
        <v>-70334</v>
      </c>
      <c r="Z31" s="21">
        <v>-66.98</v>
      </c>
      <c r="AA31" s="22">
        <v>105000</v>
      </c>
    </row>
    <row r="32" spans="1:27" ht="12.75">
      <c r="A32" s="23" t="s">
        <v>56</v>
      </c>
      <c r="B32" s="17"/>
      <c r="C32" s="18">
        <v>40204718</v>
      </c>
      <c r="D32" s="18"/>
      <c r="E32" s="19">
        <v>22568000</v>
      </c>
      <c r="F32" s="20">
        <v>22568000</v>
      </c>
      <c r="G32" s="20">
        <v>-1199974</v>
      </c>
      <c r="H32" s="20">
        <v>1231659</v>
      </c>
      <c r="I32" s="20">
        <v>199673</v>
      </c>
      <c r="J32" s="20">
        <v>231358</v>
      </c>
      <c r="K32" s="20">
        <v>-4218170</v>
      </c>
      <c r="L32" s="20">
        <v>-1617618</v>
      </c>
      <c r="M32" s="20">
        <v>-6750829</v>
      </c>
      <c r="N32" s="20">
        <v>-12586617</v>
      </c>
      <c r="O32" s="20">
        <v>920964</v>
      </c>
      <c r="P32" s="20">
        <v>1174086</v>
      </c>
      <c r="Q32" s="20">
        <v>1026014</v>
      </c>
      <c r="R32" s="20">
        <v>3121064</v>
      </c>
      <c r="S32" s="20">
        <v>-2122492</v>
      </c>
      <c r="T32" s="20">
        <v>-659091</v>
      </c>
      <c r="U32" s="20">
        <v>-4714231</v>
      </c>
      <c r="V32" s="20">
        <v>-7495814</v>
      </c>
      <c r="W32" s="20">
        <v>-16730009</v>
      </c>
      <c r="X32" s="20">
        <v>22568000</v>
      </c>
      <c r="Y32" s="20">
        <v>-39298009</v>
      </c>
      <c r="Z32" s="21">
        <v>-174.13</v>
      </c>
      <c r="AA32" s="22">
        <v>22568000</v>
      </c>
    </row>
    <row r="33" spans="1:27" ht="12.75">
      <c r="A33" s="23" t="s">
        <v>57</v>
      </c>
      <c r="B33" s="17"/>
      <c r="C33" s="18">
        <v>5252644</v>
      </c>
      <c r="D33" s="18"/>
      <c r="E33" s="19">
        <v>4256966</v>
      </c>
      <c r="F33" s="20">
        <v>4256966</v>
      </c>
      <c r="G33" s="20"/>
      <c r="H33" s="20">
        <v>-38354</v>
      </c>
      <c r="I33" s="20">
        <v>-34674</v>
      </c>
      <c r="J33" s="20">
        <v>-73028</v>
      </c>
      <c r="K33" s="20"/>
      <c r="L33" s="20">
        <v>-46957</v>
      </c>
      <c r="M33" s="20">
        <v>-56844</v>
      </c>
      <c r="N33" s="20">
        <v>-103801</v>
      </c>
      <c r="O33" s="20"/>
      <c r="P33" s="20">
        <v>-17870</v>
      </c>
      <c r="Q33" s="20"/>
      <c r="R33" s="20">
        <v>-17870</v>
      </c>
      <c r="S33" s="20"/>
      <c r="T33" s="20"/>
      <c r="U33" s="20"/>
      <c r="V33" s="20"/>
      <c r="W33" s="20">
        <v>-194699</v>
      </c>
      <c r="X33" s="20">
        <v>4256966</v>
      </c>
      <c r="Y33" s="20">
        <v>-4451665</v>
      </c>
      <c r="Z33" s="21">
        <v>-104.57</v>
      </c>
      <c r="AA33" s="22">
        <v>4256966</v>
      </c>
    </row>
    <row r="34" spans="1:27" ht="12.75">
      <c r="A34" s="27" t="s">
        <v>58</v>
      </c>
      <c r="B34" s="28"/>
      <c r="C34" s="29">
        <f aca="true" t="shared" si="3" ref="C34:Y34">SUM(C29:C33)</f>
        <v>45561951</v>
      </c>
      <c r="D34" s="29">
        <f>SUM(D29:D33)</f>
        <v>0</v>
      </c>
      <c r="E34" s="30">
        <f t="shared" si="3"/>
        <v>26929966</v>
      </c>
      <c r="F34" s="31">
        <f t="shared" si="3"/>
        <v>26929966</v>
      </c>
      <c r="G34" s="31">
        <f t="shared" si="3"/>
        <v>-1197838</v>
      </c>
      <c r="H34" s="31">
        <f t="shared" si="3"/>
        <v>1196238</v>
      </c>
      <c r="I34" s="31">
        <f t="shared" si="3"/>
        <v>168977</v>
      </c>
      <c r="J34" s="31">
        <f t="shared" si="3"/>
        <v>167377</v>
      </c>
      <c r="K34" s="31">
        <f t="shared" si="3"/>
        <v>-4214288</v>
      </c>
      <c r="L34" s="31">
        <f t="shared" si="3"/>
        <v>-1658333</v>
      </c>
      <c r="M34" s="31">
        <f t="shared" si="3"/>
        <v>-6807523</v>
      </c>
      <c r="N34" s="31">
        <f t="shared" si="3"/>
        <v>-12680144</v>
      </c>
      <c r="O34" s="31">
        <f t="shared" si="3"/>
        <v>924564</v>
      </c>
      <c r="P34" s="31">
        <f t="shared" si="3"/>
        <v>1164074</v>
      </c>
      <c r="Q34" s="31">
        <f t="shared" si="3"/>
        <v>1029601</v>
      </c>
      <c r="R34" s="31">
        <f t="shared" si="3"/>
        <v>3118239</v>
      </c>
      <c r="S34" s="31">
        <f t="shared" si="3"/>
        <v>-2122192</v>
      </c>
      <c r="T34" s="31">
        <f t="shared" si="3"/>
        <v>-659091</v>
      </c>
      <c r="U34" s="31">
        <f t="shared" si="3"/>
        <v>-4714231</v>
      </c>
      <c r="V34" s="31">
        <f t="shared" si="3"/>
        <v>-7495514</v>
      </c>
      <c r="W34" s="31">
        <f t="shared" si="3"/>
        <v>-16890042</v>
      </c>
      <c r="X34" s="31">
        <f t="shared" si="3"/>
        <v>26929966</v>
      </c>
      <c r="Y34" s="31">
        <f t="shared" si="3"/>
        <v>-43820008</v>
      </c>
      <c r="Z34" s="32">
        <f>+IF(X34&lt;&gt;0,+(Y34/X34)*100,0)</f>
        <v>-162.71839333179997</v>
      </c>
      <c r="AA34" s="33">
        <f>SUM(AA29:AA33)</f>
        <v>26929966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>
        <v>-4807</v>
      </c>
      <c r="P37" s="20">
        <v>-3533</v>
      </c>
      <c r="Q37" s="20"/>
      <c r="R37" s="20">
        <v>-8340</v>
      </c>
      <c r="S37" s="20"/>
      <c r="T37" s="20"/>
      <c r="U37" s="20"/>
      <c r="V37" s="20"/>
      <c r="W37" s="20">
        <v>-8340</v>
      </c>
      <c r="X37" s="20"/>
      <c r="Y37" s="20">
        <v>-8340</v>
      </c>
      <c r="Z37" s="21"/>
      <c r="AA37" s="22"/>
    </row>
    <row r="38" spans="1:27" ht="12.75">
      <c r="A38" s="23" t="s">
        <v>57</v>
      </c>
      <c r="B38" s="17"/>
      <c r="C38" s="18">
        <v>11053871</v>
      </c>
      <c r="D38" s="18"/>
      <c r="E38" s="19">
        <v>5101485</v>
      </c>
      <c r="F38" s="20">
        <v>5101485</v>
      </c>
      <c r="G38" s="20"/>
      <c r="H38" s="20">
        <v>-14881</v>
      </c>
      <c r="I38" s="20"/>
      <c r="J38" s="20">
        <v>-14881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-14881</v>
      </c>
      <c r="X38" s="20">
        <v>5101485</v>
      </c>
      <c r="Y38" s="20">
        <v>-5116366</v>
      </c>
      <c r="Z38" s="21">
        <v>-100.29</v>
      </c>
      <c r="AA38" s="22">
        <v>5101485</v>
      </c>
    </row>
    <row r="39" spans="1:27" ht="12.75">
      <c r="A39" s="27" t="s">
        <v>61</v>
      </c>
      <c r="B39" s="35"/>
      <c r="C39" s="29">
        <f aca="true" t="shared" si="4" ref="C39:Y39">SUM(C37:C38)</f>
        <v>11053871</v>
      </c>
      <c r="D39" s="29">
        <f>SUM(D37:D38)</f>
        <v>0</v>
      </c>
      <c r="E39" s="36">
        <f t="shared" si="4"/>
        <v>5101485</v>
      </c>
      <c r="F39" s="37">
        <f t="shared" si="4"/>
        <v>5101485</v>
      </c>
      <c r="G39" s="37">
        <f t="shared" si="4"/>
        <v>0</v>
      </c>
      <c r="H39" s="37">
        <f t="shared" si="4"/>
        <v>-14881</v>
      </c>
      <c r="I39" s="37">
        <f t="shared" si="4"/>
        <v>0</v>
      </c>
      <c r="J39" s="37">
        <f t="shared" si="4"/>
        <v>-14881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-4807</v>
      </c>
      <c r="P39" s="37">
        <f t="shared" si="4"/>
        <v>-3533</v>
      </c>
      <c r="Q39" s="37">
        <f t="shared" si="4"/>
        <v>0</v>
      </c>
      <c r="R39" s="37">
        <f t="shared" si="4"/>
        <v>-8340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-23221</v>
      </c>
      <c r="X39" s="37">
        <f t="shared" si="4"/>
        <v>5101485</v>
      </c>
      <c r="Y39" s="37">
        <f t="shared" si="4"/>
        <v>-5124706</v>
      </c>
      <c r="Z39" s="38">
        <f>+IF(X39&lt;&gt;0,+(Y39/X39)*100,0)</f>
        <v>-100.45518118743857</v>
      </c>
      <c r="AA39" s="39">
        <f>SUM(AA37:AA38)</f>
        <v>5101485</v>
      </c>
    </row>
    <row r="40" spans="1:27" ht="12.75">
      <c r="A40" s="27" t="s">
        <v>62</v>
      </c>
      <c r="B40" s="28"/>
      <c r="C40" s="29">
        <f aca="true" t="shared" si="5" ref="C40:Y40">+C34+C39</f>
        <v>56615822</v>
      </c>
      <c r="D40" s="29">
        <f>+D34+D39</f>
        <v>0</v>
      </c>
      <c r="E40" s="30">
        <f t="shared" si="5"/>
        <v>32031451</v>
      </c>
      <c r="F40" s="31">
        <f t="shared" si="5"/>
        <v>32031451</v>
      </c>
      <c r="G40" s="31">
        <f t="shared" si="5"/>
        <v>-1197838</v>
      </c>
      <c r="H40" s="31">
        <f t="shared" si="5"/>
        <v>1181357</v>
      </c>
      <c r="I40" s="31">
        <f t="shared" si="5"/>
        <v>168977</v>
      </c>
      <c r="J40" s="31">
        <f t="shared" si="5"/>
        <v>152496</v>
      </c>
      <c r="K40" s="31">
        <f t="shared" si="5"/>
        <v>-4214288</v>
      </c>
      <c r="L40" s="31">
        <f t="shared" si="5"/>
        <v>-1658333</v>
      </c>
      <c r="M40" s="31">
        <f t="shared" si="5"/>
        <v>-6807523</v>
      </c>
      <c r="N40" s="31">
        <f t="shared" si="5"/>
        <v>-12680144</v>
      </c>
      <c r="O40" s="31">
        <f t="shared" si="5"/>
        <v>919757</v>
      </c>
      <c r="P40" s="31">
        <f t="shared" si="5"/>
        <v>1160541</v>
      </c>
      <c r="Q40" s="31">
        <f t="shared" si="5"/>
        <v>1029601</v>
      </c>
      <c r="R40" s="31">
        <f t="shared" si="5"/>
        <v>3109899</v>
      </c>
      <c r="S40" s="31">
        <f t="shared" si="5"/>
        <v>-2122192</v>
      </c>
      <c r="T40" s="31">
        <f t="shared" si="5"/>
        <v>-659091</v>
      </c>
      <c r="U40" s="31">
        <f t="shared" si="5"/>
        <v>-4714231</v>
      </c>
      <c r="V40" s="31">
        <f t="shared" si="5"/>
        <v>-7495514</v>
      </c>
      <c r="W40" s="31">
        <f t="shared" si="5"/>
        <v>-16913263</v>
      </c>
      <c r="X40" s="31">
        <f t="shared" si="5"/>
        <v>32031451</v>
      </c>
      <c r="Y40" s="31">
        <f t="shared" si="5"/>
        <v>-48944714</v>
      </c>
      <c r="Z40" s="32">
        <f>+IF(X40&lt;&gt;0,+(Y40/X40)*100,0)</f>
        <v>-152.802050709473</v>
      </c>
      <c r="AA40" s="33">
        <f>+AA34+AA39</f>
        <v>32031451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347716881</v>
      </c>
      <c r="D42" s="43">
        <f>+D25-D40</f>
        <v>0</v>
      </c>
      <c r="E42" s="44">
        <f t="shared" si="6"/>
        <v>426902921</v>
      </c>
      <c r="F42" s="45">
        <f t="shared" si="6"/>
        <v>392929214</v>
      </c>
      <c r="G42" s="45">
        <f t="shared" si="6"/>
        <v>35894341</v>
      </c>
      <c r="H42" s="45">
        <f t="shared" si="6"/>
        <v>-1265531</v>
      </c>
      <c r="I42" s="45">
        <f t="shared" si="6"/>
        <v>-3750617</v>
      </c>
      <c r="J42" s="45">
        <f t="shared" si="6"/>
        <v>30878193</v>
      </c>
      <c r="K42" s="45">
        <f t="shared" si="6"/>
        <v>941890</v>
      </c>
      <c r="L42" s="45">
        <f t="shared" si="6"/>
        <v>241943</v>
      </c>
      <c r="M42" s="45">
        <f t="shared" si="6"/>
        <v>13692000</v>
      </c>
      <c r="N42" s="45">
        <f t="shared" si="6"/>
        <v>14875833</v>
      </c>
      <c r="O42" s="45">
        <f t="shared" si="6"/>
        <v>4343989</v>
      </c>
      <c r="P42" s="45">
        <f t="shared" si="6"/>
        <v>2353381</v>
      </c>
      <c r="Q42" s="45">
        <f t="shared" si="6"/>
        <v>1210515</v>
      </c>
      <c r="R42" s="45">
        <f t="shared" si="6"/>
        <v>7907885</v>
      </c>
      <c r="S42" s="45">
        <f t="shared" si="6"/>
        <v>50883</v>
      </c>
      <c r="T42" s="45">
        <f t="shared" si="6"/>
        <v>-2449376</v>
      </c>
      <c r="U42" s="45">
        <f t="shared" si="6"/>
        <v>4432040</v>
      </c>
      <c r="V42" s="45">
        <f t="shared" si="6"/>
        <v>2033547</v>
      </c>
      <c r="W42" s="45">
        <f t="shared" si="6"/>
        <v>55695458</v>
      </c>
      <c r="X42" s="45">
        <f t="shared" si="6"/>
        <v>392929214</v>
      </c>
      <c r="Y42" s="45">
        <f t="shared" si="6"/>
        <v>-337233756</v>
      </c>
      <c r="Z42" s="46">
        <f>+IF(X42&lt;&gt;0,+(Y42/X42)*100,0)</f>
        <v>-85.82557467971826</v>
      </c>
      <c r="AA42" s="47">
        <f>+AA25-AA40</f>
        <v>392929214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283552945</v>
      </c>
      <c r="D45" s="18"/>
      <c r="E45" s="19">
        <v>426903222</v>
      </c>
      <c r="F45" s="20">
        <v>392929513</v>
      </c>
      <c r="G45" s="20"/>
      <c r="H45" s="20"/>
      <c r="I45" s="20"/>
      <c r="J45" s="20"/>
      <c r="K45" s="20">
        <v>-9732</v>
      </c>
      <c r="L45" s="20"/>
      <c r="M45" s="20">
        <v>1171</v>
      </c>
      <c r="N45" s="20">
        <v>-8561</v>
      </c>
      <c r="O45" s="20">
        <v>-10716</v>
      </c>
      <c r="P45" s="20"/>
      <c r="Q45" s="20"/>
      <c r="R45" s="20">
        <v>-10716</v>
      </c>
      <c r="S45" s="20"/>
      <c r="T45" s="20"/>
      <c r="U45" s="20"/>
      <c r="V45" s="20"/>
      <c r="W45" s="20">
        <v>-19277</v>
      </c>
      <c r="X45" s="20">
        <v>392929513</v>
      </c>
      <c r="Y45" s="20">
        <v>-392948790</v>
      </c>
      <c r="Z45" s="48">
        <v>-100</v>
      </c>
      <c r="AA45" s="22">
        <v>392929513</v>
      </c>
    </row>
    <row r="46" spans="1:27" ht="12.75">
      <c r="A46" s="23" t="s">
        <v>67</v>
      </c>
      <c r="B46" s="17"/>
      <c r="C46" s="18">
        <v>60240775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343793720</v>
      </c>
      <c r="D48" s="51">
        <f>SUM(D45:D47)</f>
        <v>0</v>
      </c>
      <c r="E48" s="52">
        <f t="shared" si="7"/>
        <v>426903222</v>
      </c>
      <c r="F48" s="53">
        <f t="shared" si="7"/>
        <v>392929513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-9732</v>
      </c>
      <c r="L48" s="53">
        <f t="shared" si="7"/>
        <v>0</v>
      </c>
      <c r="M48" s="53">
        <f t="shared" si="7"/>
        <v>1171</v>
      </c>
      <c r="N48" s="53">
        <f t="shared" si="7"/>
        <v>-8561</v>
      </c>
      <c r="O48" s="53">
        <f t="shared" si="7"/>
        <v>-10716</v>
      </c>
      <c r="P48" s="53">
        <f t="shared" si="7"/>
        <v>0</v>
      </c>
      <c r="Q48" s="53">
        <f t="shared" si="7"/>
        <v>0</v>
      </c>
      <c r="R48" s="53">
        <f t="shared" si="7"/>
        <v>-10716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-19277</v>
      </c>
      <c r="X48" s="53">
        <f t="shared" si="7"/>
        <v>392929513</v>
      </c>
      <c r="Y48" s="53">
        <f t="shared" si="7"/>
        <v>-392948790</v>
      </c>
      <c r="Z48" s="54">
        <f>+IF(X48&lt;&gt;0,+(Y48/X48)*100,0)</f>
        <v>-100.00490596897464</v>
      </c>
      <c r="AA48" s="55">
        <f>SUM(AA45:AA47)</f>
        <v>392929513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40329664</v>
      </c>
      <c r="D6" s="18"/>
      <c r="E6" s="19">
        <v>-67153007</v>
      </c>
      <c r="F6" s="20">
        <v>-72975007</v>
      </c>
      <c r="G6" s="20">
        <v>-4624254</v>
      </c>
      <c r="H6" s="20">
        <v>2029988</v>
      </c>
      <c r="I6" s="20">
        <v>316176</v>
      </c>
      <c r="J6" s="20">
        <v>-2278090</v>
      </c>
      <c r="K6" s="20"/>
      <c r="L6" s="20">
        <v>-1420693</v>
      </c>
      <c r="M6" s="20">
        <v>326589</v>
      </c>
      <c r="N6" s="20">
        <v>-1094104</v>
      </c>
      <c r="O6" s="20">
        <v>1588919</v>
      </c>
      <c r="P6" s="20">
        <v>3754098</v>
      </c>
      <c r="Q6" s="20">
        <v>4413137</v>
      </c>
      <c r="R6" s="20">
        <v>9756154</v>
      </c>
      <c r="S6" s="20">
        <v>-4384282</v>
      </c>
      <c r="T6" s="20">
        <v>34835531</v>
      </c>
      <c r="U6" s="20">
        <v>-37426429</v>
      </c>
      <c r="V6" s="20">
        <v>-6975180</v>
      </c>
      <c r="W6" s="20">
        <v>-591220</v>
      </c>
      <c r="X6" s="20">
        <v>-74983007</v>
      </c>
      <c r="Y6" s="20">
        <v>74391787</v>
      </c>
      <c r="Z6" s="21">
        <v>-99.21</v>
      </c>
      <c r="AA6" s="22">
        <v>-72975007</v>
      </c>
    </row>
    <row r="7" spans="1:27" ht="12.75">
      <c r="A7" s="23" t="s">
        <v>34</v>
      </c>
      <c r="B7" s="17"/>
      <c r="C7" s="18">
        <v>185000000</v>
      </c>
      <c r="D7" s="18"/>
      <c r="E7" s="19">
        <v>150000000</v>
      </c>
      <c r="F7" s="20">
        <v>150000000</v>
      </c>
      <c r="G7" s="20">
        <v>61886000</v>
      </c>
      <c r="H7" s="20">
        <v>-14000000</v>
      </c>
      <c r="I7" s="20">
        <v>-14000000</v>
      </c>
      <c r="J7" s="20">
        <v>33886000</v>
      </c>
      <c r="K7" s="20">
        <v>-15803955</v>
      </c>
      <c r="L7" s="20">
        <v>-10000000</v>
      </c>
      <c r="M7" s="20">
        <v>21155000</v>
      </c>
      <c r="N7" s="20">
        <v>-4648955</v>
      </c>
      <c r="O7" s="20">
        <v>-8000000</v>
      </c>
      <c r="P7" s="20">
        <v>-10000000</v>
      </c>
      <c r="Q7" s="20">
        <v>10000000</v>
      </c>
      <c r="R7" s="20">
        <v>-8000000</v>
      </c>
      <c r="S7" s="20"/>
      <c r="T7" s="20">
        <v>-43000000</v>
      </c>
      <c r="U7" s="20">
        <v>24902000</v>
      </c>
      <c r="V7" s="20">
        <v>-18098000</v>
      </c>
      <c r="W7" s="20">
        <v>3139045</v>
      </c>
      <c r="X7" s="20">
        <v>150000000</v>
      </c>
      <c r="Y7" s="20">
        <v>-146860955</v>
      </c>
      <c r="Z7" s="21">
        <v>-97.91</v>
      </c>
      <c r="AA7" s="22">
        <v>150000000</v>
      </c>
    </row>
    <row r="8" spans="1:27" ht="12.75">
      <c r="A8" s="23" t="s">
        <v>35</v>
      </c>
      <c r="B8" s="17"/>
      <c r="C8" s="18">
        <v>1449050</v>
      </c>
      <c r="D8" s="18"/>
      <c r="E8" s="19">
        <v>3237242</v>
      </c>
      <c r="F8" s="20">
        <v>3237242</v>
      </c>
      <c r="G8" s="20">
        <v>2194</v>
      </c>
      <c r="H8" s="20">
        <v>-256270</v>
      </c>
      <c r="I8" s="20">
        <v>119221</v>
      </c>
      <c r="J8" s="20">
        <v>-134855</v>
      </c>
      <c r="K8" s="20">
        <v>67427</v>
      </c>
      <c r="L8" s="20">
        <v>4727783</v>
      </c>
      <c r="M8" s="20">
        <v>142292</v>
      </c>
      <c r="N8" s="20">
        <v>4937502</v>
      </c>
      <c r="O8" s="20">
        <v>-640029</v>
      </c>
      <c r="P8" s="20">
        <v>-2966573</v>
      </c>
      <c r="Q8" s="20">
        <v>369</v>
      </c>
      <c r="R8" s="20">
        <v>-3606233</v>
      </c>
      <c r="S8" s="20">
        <v>-899287</v>
      </c>
      <c r="T8" s="20">
        <v>10234</v>
      </c>
      <c r="U8" s="20">
        <v>-264810</v>
      </c>
      <c r="V8" s="20">
        <v>-1153863</v>
      </c>
      <c r="W8" s="20">
        <v>42551</v>
      </c>
      <c r="X8" s="20">
        <v>3237242</v>
      </c>
      <c r="Y8" s="20">
        <v>-3194691</v>
      </c>
      <c r="Z8" s="21">
        <v>-98.69</v>
      </c>
      <c r="AA8" s="22">
        <v>3237242</v>
      </c>
    </row>
    <row r="9" spans="1:27" ht="12.75">
      <c r="A9" s="23" t="s">
        <v>36</v>
      </c>
      <c r="B9" s="17"/>
      <c r="C9" s="18">
        <v>2771762</v>
      </c>
      <c r="D9" s="18"/>
      <c r="E9" s="19">
        <v>2500000</v>
      </c>
      <c r="F9" s="20">
        <v>2500000</v>
      </c>
      <c r="G9" s="20">
        <v>-1734390</v>
      </c>
      <c r="H9" s="20">
        <v>682802</v>
      </c>
      <c r="I9" s="20">
        <v>404251</v>
      </c>
      <c r="J9" s="20">
        <v>-647337</v>
      </c>
      <c r="K9" s="20">
        <v>-179372</v>
      </c>
      <c r="L9" s="20">
        <v>540658</v>
      </c>
      <c r="M9" s="20">
        <v>407316</v>
      </c>
      <c r="N9" s="20">
        <v>768602</v>
      </c>
      <c r="O9" s="20">
        <v>453349</v>
      </c>
      <c r="P9" s="20">
        <v>393358</v>
      </c>
      <c r="Q9" s="20">
        <v>454543</v>
      </c>
      <c r="R9" s="20">
        <v>1301250</v>
      </c>
      <c r="S9" s="20">
        <v>582544</v>
      </c>
      <c r="T9" s="20">
        <v>738971</v>
      </c>
      <c r="U9" s="20">
        <v>417142</v>
      </c>
      <c r="V9" s="20">
        <v>1738657</v>
      </c>
      <c r="W9" s="20">
        <v>3161172</v>
      </c>
      <c r="X9" s="20">
        <v>2500000</v>
      </c>
      <c r="Y9" s="20">
        <v>661172</v>
      </c>
      <c r="Z9" s="21">
        <v>26.45</v>
      </c>
      <c r="AA9" s="22">
        <v>2500000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-8873</v>
      </c>
      <c r="H10" s="24">
        <v>10176</v>
      </c>
      <c r="I10" s="24">
        <v>1804</v>
      </c>
      <c r="J10" s="20">
        <v>3107</v>
      </c>
      <c r="K10" s="24">
        <v>-1554</v>
      </c>
      <c r="L10" s="24">
        <v>-6976</v>
      </c>
      <c r="M10" s="20">
        <v>-4852</v>
      </c>
      <c r="N10" s="24">
        <v>-13382</v>
      </c>
      <c r="O10" s="24">
        <v>-5179</v>
      </c>
      <c r="P10" s="24">
        <v>6262</v>
      </c>
      <c r="Q10" s="20">
        <v>-3199</v>
      </c>
      <c r="R10" s="24">
        <v>-2116</v>
      </c>
      <c r="S10" s="24">
        <v>-3198</v>
      </c>
      <c r="T10" s="20">
        <v>-2702</v>
      </c>
      <c r="U10" s="24">
        <v>21770</v>
      </c>
      <c r="V10" s="24">
        <v>15870</v>
      </c>
      <c r="W10" s="24">
        <v>3479</v>
      </c>
      <c r="X10" s="20"/>
      <c r="Y10" s="24">
        <v>3479</v>
      </c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229550476</v>
      </c>
      <c r="D12" s="29">
        <f>SUM(D6:D11)</f>
        <v>0</v>
      </c>
      <c r="E12" s="30">
        <f t="shared" si="0"/>
        <v>88584235</v>
      </c>
      <c r="F12" s="31">
        <f t="shared" si="0"/>
        <v>82762235</v>
      </c>
      <c r="G12" s="31">
        <f t="shared" si="0"/>
        <v>55520677</v>
      </c>
      <c r="H12" s="31">
        <f t="shared" si="0"/>
        <v>-11533304</v>
      </c>
      <c r="I12" s="31">
        <f t="shared" si="0"/>
        <v>-13158548</v>
      </c>
      <c r="J12" s="31">
        <f t="shared" si="0"/>
        <v>30828825</v>
      </c>
      <c r="K12" s="31">
        <f t="shared" si="0"/>
        <v>-15917454</v>
      </c>
      <c r="L12" s="31">
        <f t="shared" si="0"/>
        <v>-6159228</v>
      </c>
      <c r="M12" s="31">
        <f t="shared" si="0"/>
        <v>22026345</v>
      </c>
      <c r="N12" s="31">
        <f t="shared" si="0"/>
        <v>-50337</v>
      </c>
      <c r="O12" s="31">
        <f t="shared" si="0"/>
        <v>-6602940</v>
      </c>
      <c r="P12" s="31">
        <f t="shared" si="0"/>
        <v>-8812855</v>
      </c>
      <c r="Q12" s="31">
        <f t="shared" si="0"/>
        <v>14864850</v>
      </c>
      <c r="R12" s="31">
        <f t="shared" si="0"/>
        <v>-550945</v>
      </c>
      <c r="S12" s="31">
        <f t="shared" si="0"/>
        <v>-4704223</v>
      </c>
      <c r="T12" s="31">
        <f t="shared" si="0"/>
        <v>-7417966</v>
      </c>
      <c r="U12" s="31">
        <f t="shared" si="0"/>
        <v>-12350327</v>
      </c>
      <c r="V12" s="31">
        <f t="shared" si="0"/>
        <v>-24472516</v>
      </c>
      <c r="W12" s="31">
        <f t="shared" si="0"/>
        <v>5755027</v>
      </c>
      <c r="X12" s="31">
        <f t="shared" si="0"/>
        <v>80754235</v>
      </c>
      <c r="Y12" s="31">
        <f t="shared" si="0"/>
        <v>-74999208</v>
      </c>
      <c r="Z12" s="32">
        <f>+IF(X12&lt;&gt;0,+(Y12/X12)*100,0)</f>
        <v>-92.87340533905126</v>
      </c>
      <c r="AA12" s="33">
        <f>SUM(AA6:AA11)</f>
        <v>82762235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162196</v>
      </c>
      <c r="D15" s="18"/>
      <c r="E15" s="19">
        <v>228367</v>
      </c>
      <c r="F15" s="20">
        <v>228367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228367</v>
      </c>
      <c r="Y15" s="20">
        <v>-228367</v>
      </c>
      <c r="Z15" s="21">
        <v>-100</v>
      </c>
      <c r="AA15" s="22">
        <v>228367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11568842</v>
      </c>
      <c r="D17" s="18"/>
      <c r="E17" s="19">
        <v>12640000</v>
      </c>
      <c r="F17" s="20">
        <v>12640000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12640000</v>
      </c>
      <c r="Y17" s="20">
        <v>-12640000</v>
      </c>
      <c r="Z17" s="21">
        <v>-100</v>
      </c>
      <c r="AA17" s="22">
        <v>12640000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19489375</v>
      </c>
      <c r="D19" s="18"/>
      <c r="E19" s="19">
        <v>24815000</v>
      </c>
      <c r="F19" s="20">
        <v>29357000</v>
      </c>
      <c r="G19" s="20"/>
      <c r="H19" s="20">
        <v>58000</v>
      </c>
      <c r="I19" s="20">
        <v>1972415</v>
      </c>
      <c r="J19" s="20">
        <v>2030415</v>
      </c>
      <c r="K19" s="20">
        <v>-1015208</v>
      </c>
      <c r="L19" s="20">
        <v>116866</v>
      </c>
      <c r="M19" s="20">
        <v>75485</v>
      </c>
      <c r="N19" s="20">
        <v>-822857</v>
      </c>
      <c r="O19" s="20">
        <v>130379</v>
      </c>
      <c r="P19" s="20">
        <v>1138540</v>
      </c>
      <c r="Q19" s="20"/>
      <c r="R19" s="20">
        <v>1268919</v>
      </c>
      <c r="S19" s="20"/>
      <c r="T19" s="20">
        <v>646511</v>
      </c>
      <c r="U19" s="20">
        <v>6135</v>
      </c>
      <c r="V19" s="20">
        <v>652646</v>
      </c>
      <c r="W19" s="20">
        <v>3129123</v>
      </c>
      <c r="X19" s="20">
        <v>30765000</v>
      </c>
      <c r="Y19" s="20">
        <v>-27635877</v>
      </c>
      <c r="Z19" s="21">
        <v>-89.83</v>
      </c>
      <c r="AA19" s="22">
        <v>29357000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2540644</v>
      </c>
      <c r="D22" s="18"/>
      <c r="E22" s="19">
        <v>2540644</v>
      </c>
      <c r="F22" s="20">
        <v>3820644</v>
      </c>
      <c r="G22" s="20"/>
      <c r="H22" s="20"/>
      <c r="I22" s="20"/>
      <c r="J22" s="20"/>
      <c r="K22" s="20"/>
      <c r="L22" s="20">
        <v>88410</v>
      </c>
      <c r="M22" s="20">
        <v>26950</v>
      </c>
      <c r="N22" s="20">
        <v>115360</v>
      </c>
      <c r="O22" s="20"/>
      <c r="P22" s="20">
        <v>71750</v>
      </c>
      <c r="Q22" s="20"/>
      <c r="R22" s="20">
        <v>71750</v>
      </c>
      <c r="S22" s="20">
        <v>27300</v>
      </c>
      <c r="T22" s="20">
        <v>11760</v>
      </c>
      <c r="U22" s="20">
        <v>75375</v>
      </c>
      <c r="V22" s="20">
        <v>114435</v>
      </c>
      <c r="W22" s="20">
        <v>301545</v>
      </c>
      <c r="X22" s="20">
        <v>4420644</v>
      </c>
      <c r="Y22" s="20">
        <v>-4119099</v>
      </c>
      <c r="Z22" s="21">
        <v>-93.18</v>
      </c>
      <c r="AA22" s="22">
        <v>3820644</v>
      </c>
    </row>
    <row r="23" spans="1:27" ht="12.75">
      <c r="A23" s="23" t="s">
        <v>48</v>
      </c>
      <c r="B23" s="17"/>
      <c r="C23" s="18">
        <v>16212500</v>
      </c>
      <c r="D23" s="18"/>
      <c r="E23" s="19">
        <v>16212500</v>
      </c>
      <c r="F23" s="20">
        <v>16212500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16212500</v>
      </c>
      <c r="Y23" s="24">
        <v>-16212500</v>
      </c>
      <c r="Z23" s="25">
        <v>-100</v>
      </c>
      <c r="AA23" s="26">
        <v>16212500</v>
      </c>
    </row>
    <row r="24" spans="1:27" ht="12.75">
      <c r="A24" s="27" t="s">
        <v>49</v>
      </c>
      <c r="B24" s="35"/>
      <c r="C24" s="29">
        <f aca="true" t="shared" si="1" ref="C24:Y24">SUM(C15:C23)</f>
        <v>49973557</v>
      </c>
      <c r="D24" s="29">
        <f>SUM(D15:D23)</f>
        <v>0</v>
      </c>
      <c r="E24" s="36">
        <f t="shared" si="1"/>
        <v>56436511</v>
      </c>
      <c r="F24" s="37">
        <f t="shared" si="1"/>
        <v>62258511</v>
      </c>
      <c r="G24" s="37">
        <f t="shared" si="1"/>
        <v>0</v>
      </c>
      <c r="H24" s="37">
        <f t="shared" si="1"/>
        <v>58000</v>
      </c>
      <c r="I24" s="37">
        <f t="shared" si="1"/>
        <v>1972415</v>
      </c>
      <c r="J24" s="37">
        <f t="shared" si="1"/>
        <v>2030415</v>
      </c>
      <c r="K24" s="37">
        <f t="shared" si="1"/>
        <v>-1015208</v>
      </c>
      <c r="L24" s="37">
        <f t="shared" si="1"/>
        <v>205276</v>
      </c>
      <c r="M24" s="37">
        <f t="shared" si="1"/>
        <v>102435</v>
      </c>
      <c r="N24" s="37">
        <f t="shared" si="1"/>
        <v>-707497</v>
      </c>
      <c r="O24" s="37">
        <f t="shared" si="1"/>
        <v>130379</v>
      </c>
      <c r="P24" s="37">
        <f t="shared" si="1"/>
        <v>1210290</v>
      </c>
      <c r="Q24" s="37">
        <f t="shared" si="1"/>
        <v>0</v>
      </c>
      <c r="R24" s="37">
        <f t="shared" si="1"/>
        <v>1340669</v>
      </c>
      <c r="S24" s="37">
        <f t="shared" si="1"/>
        <v>27300</v>
      </c>
      <c r="T24" s="37">
        <f t="shared" si="1"/>
        <v>658271</v>
      </c>
      <c r="U24" s="37">
        <f t="shared" si="1"/>
        <v>81510</v>
      </c>
      <c r="V24" s="37">
        <f t="shared" si="1"/>
        <v>767081</v>
      </c>
      <c r="W24" s="37">
        <f t="shared" si="1"/>
        <v>3430668</v>
      </c>
      <c r="X24" s="37">
        <f t="shared" si="1"/>
        <v>64266511</v>
      </c>
      <c r="Y24" s="37">
        <f t="shared" si="1"/>
        <v>-60835843</v>
      </c>
      <c r="Z24" s="38">
        <f>+IF(X24&lt;&gt;0,+(Y24/X24)*100,0)</f>
        <v>-94.66181072129464</v>
      </c>
      <c r="AA24" s="39">
        <f>SUM(AA15:AA23)</f>
        <v>62258511</v>
      </c>
    </row>
    <row r="25" spans="1:27" ht="12.75">
      <c r="A25" s="27" t="s">
        <v>50</v>
      </c>
      <c r="B25" s="28"/>
      <c r="C25" s="29">
        <f aca="true" t="shared" si="2" ref="C25:Y25">+C12+C24</f>
        <v>279524033</v>
      </c>
      <c r="D25" s="29">
        <f>+D12+D24</f>
        <v>0</v>
      </c>
      <c r="E25" s="30">
        <f t="shared" si="2"/>
        <v>145020746</v>
      </c>
      <c r="F25" s="31">
        <f t="shared" si="2"/>
        <v>145020746</v>
      </c>
      <c r="G25" s="31">
        <f t="shared" si="2"/>
        <v>55520677</v>
      </c>
      <c r="H25" s="31">
        <f t="shared" si="2"/>
        <v>-11475304</v>
      </c>
      <c r="I25" s="31">
        <f t="shared" si="2"/>
        <v>-11186133</v>
      </c>
      <c r="J25" s="31">
        <f t="shared" si="2"/>
        <v>32859240</v>
      </c>
      <c r="K25" s="31">
        <f t="shared" si="2"/>
        <v>-16932662</v>
      </c>
      <c r="L25" s="31">
        <f t="shared" si="2"/>
        <v>-5953952</v>
      </c>
      <c r="M25" s="31">
        <f t="shared" si="2"/>
        <v>22128780</v>
      </c>
      <c r="N25" s="31">
        <f t="shared" si="2"/>
        <v>-757834</v>
      </c>
      <c r="O25" s="31">
        <f t="shared" si="2"/>
        <v>-6472561</v>
      </c>
      <c r="P25" s="31">
        <f t="shared" si="2"/>
        <v>-7602565</v>
      </c>
      <c r="Q25" s="31">
        <f t="shared" si="2"/>
        <v>14864850</v>
      </c>
      <c r="R25" s="31">
        <f t="shared" si="2"/>
        <v>789724</v>
      </c>
      <c r="S25" s="31">
        <f t="shared" si="2"/>
        <v>-4676923</v>
      </c>
      <c r="T25" s="31">
        <f t="shared" si="2"/>
        <v>-6759695</v>
      </c>
      <c r="U25" s="31">
        <f t="shared" si="2"/>
        <v>-12268817</v>
      </c>
      <c r="V25" s="31">
        <f t="shared" si="2"/>
        <v>-23705435</v>
      </c>
      <c r="W25" s="31">
        <f t="shared" si="2"/>
        <v>9185695</v>
      </c>
      <c r="X25" s="31">
        <f t="shared" si="2"/>
        <v>145020746</v>
      </c>
      <c r="Y25" s="31">
        <f t="shared" si="2"/>
        <v>-135835051</v>
      </c>
      <c r="Z25" s="32">
        <f>+IF(X25&lt;&gt;0,+(Y25/X25)*100,0)</f>
        <v>-93.6659441815311</v>
      </c>
      <c r="AA25" s="33">
        <f>+AA12+AA24</f>
        <v>145020746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4496292</v>
      </c>
      <c r="D30" s="18"/>
      <c r="E30" s="19">
        <v>4375778</v>
      </c>
      <c r="F30" s="20">
        <v>4375778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4375778</v>
      </c>
      <c r="Y30" s="20">
        <v>-4375778</v>
      </c>
      <c r="Z30" s="21">
        <v>-100</v>
      </c>
      <c r="AA30" s="22">
        <v>4375778</v>
      </c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24916945</v>
      </c>
      <c r="D32" s="18"/>
      <c r="E32" s="19">
        <v>15000000</v>
      </c>
      <c r="F32" s="20">
        <v>15000000</v>
      </c>
      <c r="G32" s="20">
        <v>-10024151</v>
      </c>
      <c r="H32" s="20">
        <v>1702649</v>
      </c>
      <c r="I32" s="20">
        <v>-2775795</v>
      </c>
      <c r="J32" s="20">
        <v>-11097297</v>
      </c>
      <c r="K32" s="20">
        <v>5548643</v>
      </c>
      <c r="L32" s="20">
        <v>2437070</v>
      </c>
      <c r="M32" s="20">
        <v>-1329110</v>
      </c>
      <c r="N32" s="20">
        <v>6656603</v>
      </c>
      <c r="O32" s="20">
        <v>201180</v>
      </c>
      <c r="P32" s="20">
        <v>598677</v>
      </c>
      <c r="Q32" s="20">
        <v>-1236235</v>
      </c>
      <c r="R32" s="20">
        <v>-436378</v>
      </c>
      <c r="S32" s="20">
        <v>-964672</v>
      </c>
      <c r="T32" s="20">
        <v>3012878</v>
      </c>
      <c r="U32" s="20">
        <v>-2843004</v>
      </c>
      <c r="V32" s="20">
        <v>-794798</v>
      </c>
      <c r="W32" s="20">
        <v>-5671870</v>
      </c>
      <c r="X32" s="20">
        <v>15000000</v>
      </c>
      <c r="Y32" s="20">
        <v>-20671870</v>
      </c>
      <c r="Z32" s="21">
        <v>-137.81</v>
      </c>
      <c r="AA32" s="22">
        <v>15000000</v>
      </c>
    </row>
    <row r="33" spans="1:27" ht="12.75">
      <c r="A33" s="23" t="s">
        <v>57</v>
      </c>
      <c r="B33" s="17"/>
      <c r="C33" s="18">
        <v>1000938</v>
      </c>
      <c r="D33" s="18"/>
      <c r="E33" s="19">
        <v>1132823</v>
      </c>
      <c r="F33" s="20">
        <v>1132823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1132823</v>
      </c>
      <c r="Y33" s="20">
        <v>-1132823</v>
      </c>
      <c r="Z33" s="21">
        <v>-100</v>
      </c>
      <c r="AA33" s="22">
        <v>1132823</v>
      </c>
    </row>
    <row r="34" spans="1:27" ht="12.75">
      <c r="A34" s="27" t="s">
        <v>58</v>
      </c>
      <c r="B34" s="28"/>
      <c r="C34" s="29">
        <f aca="true" t="shared" si="3" ref="C34:Y34">SUM(C29:C33)</f>
        <v>30414175</v>
      </c>
      <c r="D34" s="29">
        <f>SUM(D29:D33)</f>
        <v>0</v>
      </c>
      <c r="E34" s="30">
        <f t="shared" si="3"/>
        <v>20508601</v>
      </c>
      <c r="F34" s="31">
        <f t="shared" si="3"/>
        <v>20508601</v>
      </c>
      <c r="G34" s="31">
        <f t="shared" si="3"/>
        <v>-10024151</v>
      </c>
      <c r="H34" s="31">
        <f t="shared" si="3"/>
        <v>1702649</v>
      </c>
      <c r="I34" s="31">
        <f t="shared" si="3"/>
        <v>-2775795</v>
      </c>
      <c r="J34" s="31">
        <f t="shared" si="3"/>
        <v>-11097297</v>
      </c>
      <c r="K34" s="31">
        <f t="shared" si="3"/>
        <v>5548643</v>
      </c>
      <c r="L34" s="31">
        <f t="shared" si="3"/>
        <v>2437070</v>
      </c>
      <c r="M34" s="31">
        <f t="shared" si="3"/>
        <v>-1329110</v>
      </c>
      <c r="N34" s="31">
        <f t="shared" si="3"/>
        <v>6656603</v>
      </c>
      <c r="O34" s="31">
        <f t="shared" si="3"/>
        <v>201180</v>
      </c>
      <c r="P34" s="31">
        <f t="shared" si="3"/>
        <v>598677</v>
      </c>
      <c r="Q34" s="31">
        <f t="shared" si="3"/>
        <v>-1236235</v>
      </c>
      <c r="R34" s="31">
        <f t="shared" si="3"/>
        <v>-436378</v>
      </c>
      <c r="S34" s="31">
        <f t="shared" si="3"/>
        <v>-964672</v>
      </c>
      <c r="T34" s="31">
        <f t="shared" si="3"/>
        <v>3012878</v>
      </c>
      <c r="U34" s="31">
        <f t="shared" si="3"/>
        <v>-2843004</v>
      </c>
      <c r="V34" s="31">
        <f t="shared" si="3"/>
        <v>-794798</v>
      </c>
      <c r="W34" s="31">
        <f t="shared" si="3"/>
        <v>-5671870</v>
      </c>
      <c r="X34" s="31">
        <f t="shared" si="3"/>
        <v>20508601</v>
      </c>
      <c r="Y34" s="31">
        <f t="shared" si="3"/>
        <v>-26180471</v>
      </c>
      <c r="Z34" s="32">
        <f>+IF(X34&lt;&gt;0,+(Y34/X34)*100,0)</f>
        <v>-127.65605513511136</v>
      </c>
      <c r="AA34" s="33">
        <f>SUM(AA29:AA33)</f>
        <v>20508601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55555644</v>
      </c>
      <c r="D38" s="18"/>
      <c r="E38" s="19">
        <v>65000000</v>
      </c>
      <c r="F38" s="20">
        <v>65000000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65000000</v>
      </c>
      <c r="Y38" s="20">
        <v>-65000000</v>
      </c>
      <c r="Z38" s="21">
        <v>-100</v>
      </c>
      <c r="AA38" s="22">
        <v>65000000</v>
      </c>
    </row>
    <row r="39" spans="1:27" ht="12.75">
      <c r="A39" s="27" t="s">
        <v>61</v>
      </c>
      <c r="B39" s="35"/>
      <c r="C39" s="29">
        <f aca="true" t="shared" si="4" ref="C39:Y39">SUM(C37:C38)</f>
        <v>55555644</v>
      </c>
      <c r="D39" s="29">
        <f>SUM(D37:D38)</f>
        <v>0</v>
      </c>
      <c r="E39" s="36">
        <f t="shared" si="4"/>
        <v>65000000</v>
      </c>
      <c r="F39" s="37">
        <f t="shared" si="4"/>
        <v>65000000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65000000</v>
      </c>
      <c r="Y39" s="37">
        <f t="shared" si="4"/>
        <v>-65000000</v>
      </c>
      <c r="Z39" s="38">
        <f>+IF(X39&lt;&gt;0,+(Y39/X39)*100,0)</f>
        <v>-100</v>
      </c>
      <c r="AA39" s="39">
        <f>SUM(AA37:AA38)</f>
        <v>65000000</v>
      </c>
    </row>
    <row r="40" spans="1:27" ht="12.75">
      <c r="A40" s="27" t="s">
        <v>62</v>
      </c>
      <c r="B40" s="28"/>
      <c r="C40" s="29">
        <f aca="true" t="shared" si="5" ref="C40:Y40">+C34+C39</f>
        <v>85969819</v>
      </c>
      <c r="D40" s="29">
        <f>+D34+D39</f>
        <v>0</v>
      </c>
      <c r="E40" s="30">
        <f t="shared" si="5"/>
        <v>85508601</v>
      </c>
      <c r="F40" s="31">
        <f t="shared" si="5"/>
        <v>85508601</v>
      </c>
      <c r="G40" s="31">
        <f t="shared" si="5"/>
        <v>-10024151</v>
      </c>
      <c r="H40" s="31">
        <f t="shared" si="5"/>
        <v>1702649</v>
      </c>
      <c r="I40" s="31">
        <f t="shared" si="5"/>
        <v>-2775795</v>
      </c>
      <c r="J40" s="31">
        <f t="shared" si="5"/>
        <v>-11097297</v>
      </c>
      <c r="K40" s="31">
        <f t="shared" si="5"/>
        <v>5548643</v>
      </c>
      <c r="L40" s="31">
        <f t="shared" si="5"/>
        <v>2437070</v>
      </c>
      <c r="M40" s="31">
        <f t="shared" si="5"/>
        <v>-1329110</v>
      </c>
      <c r="N40" s="31">
        <f t="shared" si="5"/>
        <v>6656603</v>
      </c>
      <c r="O40" s="31">
        <f t="shared" si="5"/>
        <v>201180</v>
      </c>
      <c r="P40" s="31">
        <f t="shared" si="5"/>
        <v>598677</v>
      </c>
      <c r="Q40" s="31">
        <f t="shared" si="5"/>
        <v>-1236235</v>
      </c>
      <c r="R40" s="31">
        <f t="shared" si="5"/>
        <v>-436378</v>
      </c>
      <c r="S40" s="31">
        <f t="shared" si="5"/>
        <v>-964672</v>
      </c>
      <c r="T40" s="31">
        <f t="shared" si="5"/>
        <v>3012878</v>
      </c>
      <c r="U40" s="31">
        <f t="shared" si="5"/>
        <v>-2843004</v>
      </c>
      <c r="V40" s="31">
        <f t="shared" si="5"/>
        <v>-794798</v>
      </c>
      <c r="W40" s="31">
        <f t="shared" si="5"/>
        <v>-5671870</v>
      </c>
      <c r="X40" s="31">
        <f t="shared" si="5"/>
        <v>85508601</v>
      </c>
      <c r="Y40" s="31">
        <f t="shared" si="5"/>
        <v>-91180471</v>
      </c>
      <c r="Z40" s="32">
        <f>+IF(X40&lt;&gt;0,+(Y40/X40)*100,0)</f>
        <v>-106.63309881540455</v>
      </c>
      <c r="AA40" s="33">
        <f>+AA34+AA39</f>
        <v>85508601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193554214</v>
      </c>
      <c r="D42" s="43">
        <f>+D25-D40</f>
        <v>0</v>
      </c>
      <c r="E42" s="44">
        <f t="shared" si="6"/>
        <v>59512145</v>
      </c>
      <c r="F42" s="45">
        <f t="shared" si="6"/>
        <v>59512145</v>
      </c>
      <c r="G42" s="45">
        <f t="shared" si="6"/>
        <v>65544828</v>
      </c>
      <c r="H42" s="45">
        <f t="shared" si="6"/>
        <v>-13177953</v>
      </c>
      <c r="I42" s="45">
        <f t="shared" si="6"/>
        <v>-8410338</v>
      </c>
      <c r="J42" s="45">
        <f t="shared" si="6"/>
        <v>43956537</v>
      </c>
      <c r="K42" s="45">
        <f t="shared" si="6"/>
        <v>-22481305</v>
      </c>
      <c r="L42" s="45">
        <f t="shared" si="6"/>
        <v>-8391022</v>
      </c>
      <c r="M42" s="45">
        <f t="shared" si="6"/>
        <v>23457890</v>
      </c>
      <c r="N42" s="45">
        <f t="shared" si="6"/>
        <v>-7414437</v>
      </c>
      <c r="O42" s="45">
        <f t="shared" si="6"/>
        <v>-6673741</v>
      </c>
      <c r="P42" s="45">
        <f t="shared" si="6"/>
        <v>-8201242</v>
      </c>
      <c r="Q42" s="45">
        <f t="shared" si="6"/>
        <v>16101085</v>
      </c>
      <c r="R42" s="45">
        <f t="shared" si="6"/>
        <v>1226102</v>
      </c>
      <c r="S42" s="45">
        <f t="shared" si="6"/>
        <v>-3712251</v>
      </c>
      <c r="T42" s="45">
        <f t="shared" si="6"/>
        <v>-9772573</v>
      </c>
      <c r="U42" s="45">
        <f t="shared" si="6"/>
        <v>-9425813</v>
      </c>
      <c r="V42" s="45">
        <f t="shared" si="6"/>
        <v>-22910637</v>
      </c>
      <c r="W42" s="45">
        <f t="shared" si="6"/>
        <v>14857565</v>
      </c>
      <c r="X42" s="45">
        <f t="shared" si="6"/>
        <v>59512145</v>
      </c>
      <c r="Y42" s="45">
        <f t="shared" si="6"/>
        <v>-44654580</v>
      </c>
      <c r="Z42" s="46">
        <f>+IF(X42&lt;&gt;0,+(Y42/X42)*100,0)</f>
        <v>-75.03439844085607</v>
      </c>
      <c r="AA42" s="47">
        <f>+AA25-AA40</f>
        <v>59512145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194625094</v>
      </c>
      <c r="D45" s="18"/>
      <c r="E45" s="19">
        <v>59511787</v>
      </c>
      <c r="F45" s="20">
        <v>59511787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59511787</v>
      </c>
      <c r="Y45" s="20">
        <v>-59511787</v>
      </c>
      <c r="Z45" s="48">
        <v>-100</v>
      </c>
      <c r="AA45" s="22">
        <v>59511787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194625094</v>
      </c>
      <c r="D48" s="51">
        <f>SUM(D45:D47)</f>
        <v>0</v>
      </c>
      <c r="E48" s="52">
        <f t="shared" si="7"/>
        <v>59511787</v>
      </c>
      <c r="F48" s="53">
        <f t="shared" si="7"/>
        <v>59511787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59511787</v>
      </c>
      <c r="Y48" s="53">
        <f t="shared" si="7"/>
        <v>-59511787</v>
      </c>
      <c r="Z48" s="54">
        <f>+IF(X48&lt;&gt;0,+(Y48/X48)*100,0)</f>
        <v>-100</v>
      </c>
      <c r="AA48" s="55">
        <f>SUM(AA45:AA47)</f>
        <v>59511787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18635309</v>
      </c>
      <c r="D6" s="18"/>
      <c r="E6" s="19">
        <v>8999995</v>
      </c>
      <c r="F6" s="20">
        <v>700002</v>
      </c>
      <c r="G6" s="20">
        <v>110935896</v>
      </c>
      <c r="H6" s="20">
        <v>-8555447</v>
      </c>
      <c r="I6" s="20">
        <v>-24291734</v>
      </c>
      <c r="J6" s="20">
        <v>78088715</v>
      </c>
      <c r="K6" s="20">
        <v>-21805481</v>
      </c>
      <c r="L6" s="20">
        <v>-8426606</v>
      </c>
      <c r="M6" s="20">
        <v>64639505</v>
      </c>
      <c r="N6" s="20">
        <v>34407418</v>
      </c>
      <c r="O6" s="20">
        <v>-16326626</v>
      </c>
      <c r="P6" s="20">
        <v>-19135739</v>
      </c>
      <c r="Q6" s="20">
        <v>138897565</v>
      </c>
      <c r="R6" s="20">
        <v>103435200</v>
      </c>
      <c r="S6" s="20">
        <v>126527752</v>
      </c>
      <c r="T6" s="20">
        <v>-16971808</v>
      </c>
      <c r="U6" s="20">
        <v>-40571975</v>
      </c>
      <c r="V6" s="20">
        <v>68983969</v>
      </c>
      <c r="W6" s="20">
        <v>284915302</v>
      </c>
      <c r="X6" s="20">
        <v>700002</v>
      </c>
      <c r="Y6" s="20">
        <v>284215300</v>
      </c>
      <c r="Z6" s="21">
        <v>40602.07</v>
      </c>
      <c r="AA6" s="22">
        <v>700002</v>
      </c>
    </row>
    <row r="7" spans="1:27" ht="12.75">
      <c r="A7" s="23" t="s">
        <v>34</v>
      </c>
      <c r="B7" s="17"/>
      <c r="C7" s="18"/>
      <c r="D7" s="18"/>
      <c r="E7" s="19">
        <v>24248714</v>
      </c>
      <c r="F7" s="20">
        <v>24248714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24248714</v>
      </c>
      <c r="Y7" s="20">
        <v>-24248714</v>
      </c>
      <c r="Z7" s="21">
        <v>-100</v>
      </c>
      <c r="AA7" s="22">
        <v>24248714</v>
      </c>
    </row>
    <row r="8" spans="1:27" ht="12.75">
      <c r="A8" s="23" t="s">
        <v>35</v>
      </c>
      <c r="B8" s="17"/>
      <c r="C8" s="18">
        <v>32220887</v>
      </c>
      <c r="D8" s="18"/>
      <c r="E8" s="19">
        <v>3299337</v>
      </c>
      <c r="F8" s="20">
        <v>3299337</v>
      </c>
      <c r="G8" s="20">
        <v>-204393</v>
      </c>
      <c r="H8" s="20">
        <v>-1458503</v>
      </c>
      <c r="I8" s="20">
        <v>-418780</v>
      </c>
      <c r="J8" s="20">
        <v>-2081676</v>
      </c>
      <c r="K8" s="20">
        <v>-2594802</v>
      </c>
      <c r="L8" s="20">
        <v>-3029715</v>
      </c>
      <c r="M8" s="20">
        <v>-2186384</v>
      </c>
      <c r="N8" s="20">
        <v>-7810901</v>
      </c>
      <c r="O8" s="20">
        <v>736</v>
      </c>
      <c r="P8" s="20">
        <v>384049</v>
      </c>
      <c r="Q8" s="20">
        <v>30157205</v>
      </c>
      <c r="R8" s="20">
        <v>30541990</v>
      </c>
      <c r="S8" s="20">
        <v>30538481</v>
      </c>
      <c r="T8" s="20">
        <v>347131</v>
      </c>
      <c r="U8" s="20">
        <v>187667</v>
      </c>
      <c r="V8" s="20">
        <v>31073279</v>
      </c>
      <c r="W8" s="20">
        <v>51722692</v>
      </c>
      <c r="X8" s="20">
        <v>3299337</v>
      </c>
      <c r="Y8" s="20">
        <v>48423355</v>
      </c>
      <c r="Z8" s="21">
        <v>1467.67</v>
      </c>
      <c r="AA8" s="22">
        <v>3299337</v>
      </c>
    </row>
    <row r="9" spans="1:27" ht="12.75">
      <c r="A9" s="23" t="s">
        <v>36</v>
      </c>
      <c r="B9" s="17"/>
      <c r="C9" s="18">
        <v>6131708</v>
      </c>
      <c r="D9" s="18"/>
      <c r="E9" s="19">
        <v>4500000</v>
      </c>
      <c r="F9" s="20">
        <v>4500000</v>
      </c>
      <c r="G9" s="20">
        <v>1041764</v>
      </c>
      <c r="H9" s="20">
        <v>1277670</v>
      </c>
      <c r="I9" s="20">
        <v>1920142</v>
      </c>
      <c r="J9" s="20">
        <v>4239576</v>
      </c>
      <c r="K9" s="20">
        <v>1705286</v>
      </c>
      <c r="L9" s="20">
        <v>787427</v>
      </c>
      <c r="M9" s="20">
        <v>2413543</v>
      </c>
      <c r="N9" s="20">
        <v>4906256</v>
      </c>
      <c r="O9" s="20">
        <v>744622</v>
      </c>
      <c r="P9" s="20">
        <v>1507774</v>
      </c>
      <c r="Q9" s="20">
        <v>12860839</v>
      </c>
      <c r="R9" s="20">
        <v>15113235</v>
      </c>
      <c r="S9" s="20">
        <v>13128322</v>
      </c>
      <c r="T9" s="20">
        <v>1045250</v>
      </c>
      <c r="U9" s="20">
        <v>3641209</v>
      </c>
      <c r="V9" s="20">
        <v>17814781</v>
      </c>
      <c r="W9" s="20">
        <v>42073848</v>
      </c>
      <c r="X9" s="20">
        <v>4500000</v>
      </c>
      <c r="Y9" s="20">
        <v>37573848</v>
      </c>
      <c r="Z9" s="21">
        <v>834.97</v>
      </c>
      <c r="AA9" s="22">
        <v>4500000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2295</v>
      </c>
      <c r="D11" s="18"/>
      <c r="E11" s="19"/>
      <c r="F11" s="20"/>
      <c r="G11" s="20">
        <v>586</v>
      </c>
      <c r="H11" s="20">
        <v>-650</v>
      </c>
      <c r="I11" s="20">
        <v>1300</v>
      </c>
      <c r="J11" s="20">
        <v>1236</v>
      </c>
      <c r="K11" s="20">
        <v>1175</v>
      </c>
      <c r="L11" s="20"/>
      <c r="M11" s="20"/>
      <c r="N11" s="20">
        <v>1175</v>
      </c>
      <c r="O11" s="20"/>
      <c r="P11" s="20"/>
      <c r="Q11" s="20">
        <v>4706</v>
      </c>
      <c r="R11" s="20">
        <v>4706</v>
      </c>
      <c r="S11" s="20">
        <v>4706</v>
      </c>
      <c r="T11" s="20"/>
      <c r="U11" s="20"/>
      <c r="V11" s="20">
        <v>4706</v>
      </c>
      <c r="W11" s="20">
        <v>11823</v>
      </c>
      <c r="X11" s="20"/>
      <c r="Y11" s="20">
        <v>11823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56990199</v>
      </c>
      <c r="D12" s="29">
        <f>SUM(D6:D11)</f>
        <v>0</v>
      </c>
      <c r="E12" s="30">
        <f t="shared" si="0"/>
        <v>41048046</v>
      </c>
      <c r="F12" s="31">
        <f t="shared" si="0"/>
        <v>32748053</v>
      </c>
      <c r="G12" s="31">
        <f t="shared" si="0"/>
        <v>111773853</v>
      </c>
      <c r="H12" s="31">
        <f t="shared" si="0"/>
        <v>-8736930</v>
      </c>
      <c r="I12" s="31">
        <f t="shared" si="0"/>
        <v>-22789072</v>
      </c>
      <c r="J12" s="31">
        <f t="shared" si="0"/>
        <v>80247851</v>
      </c>
      <c r="K12" s="31">
        <f t="shared" si="0"/>
        <v>-22693822</v>
      </c>
      <c r="L12" s="31">
        <f t="shared" si="0"/>
        <v>-10668894</v>
      </c>
      <c r="M12" s="31">
        <f t="shared" si="0"/>
        <v>64866664</v>
      </c>
      <c r="N12" s="31">
        <f t="shared" si="0"/>
        <v>31503948</v>
      </c>
      <c r="O12" s="31">
        <f t="shared" si="0"/>
        <v>-15581268</v>
      </c>
      <c r="P12" s="31">
        <f t="shared" si="0"/>
        <v>-17243916</v>
      </c>
      <c r="Q12" s="31">
        <f t="shared" si="0"/>
        <v>181920315</v>
      </c>
      <c r="R12" s="31">
        <f t="shared" si="0"/>
        <v>149095131</v>
      </c>
      <c r="S12" s="31">
        <f t="shared" si="0"/>
        <v>170199261</v>
      </c>
      <c r="T12" s="31">
        <f t="shared" si="0"/>
        <v>-15579427</v>
      </c>
      <c r="U12" s="31">
        <f t="shared" si="0"/>
        <v>-36743099</v>
      </c>
      <c r="V12" s="31">
        <f t="shared" si="0"/>
        <v>117876735</v>
      </c>
      <c r="W12" s="31">
        <f t="shared" si="0"/>
        <v>378723665</v>
      </c>
      <c r="X12" s="31">
        <f t="shared" si="0"/>
        <v>32748053</v>
      </c>
      <c r="Y12" s="31">
        <f t="shared" si="0"/>
        <v>345975612</v>
      </c>
      <c r="Z12" s="32">
        <f>+IF(X12&lt;&gt;0,+(Y12/X12)*100,0)</f>
        <v>1056.4768903971176</v>
      </c>
      <c r="AA12" s="33">
        <f>SUM(AA6:AA11)</f>
        <v>32748053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33511900</v>
      </c>
      <c r="D17" s="18"/>
      <c r="E17" s="19">
        <v>33511900</v>
      </c>
      <c r="F17" s="20">
        <v>33511900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v>33511900</v>
      </c>
      <c r="R17" s="20">
        <v>33511900</v>
      </c>
      <c r="S17" s="20">
        <v>33511900</v>
      </c>
      <c r="T17" s="20"/>
      <c r="U17" s="20"/>
      <c r="V17" s="20">
        <v>33511900</v>
      </c>
      <c r="W17" s="20">
        <v>67023800</v>
      </c>
      <c r="X17" s="20">
        <v>33511900</v>
      </c>
      <c r="Y17" s="20">
        <v>33511900</v>
      </c>
      <c r="Z17" s="21">
        <v>100</v>
      </c>
      <c r="AA17" s="22">
        <v>33511900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589468178</v>
      </c>
      <c r="D19" s="18"/>
      <c r="E19" s="19">
        <v>639038779</v>
      </c>
      <c r="F19" s="20">
        <v>639260844</v>
      </c>
      <c r="G19" s="20">
        <v>4543556</v>
      </c>
      <c r="H19" s="20">
        <v>5761105</v>
      </c>
      <c r="I19" s="20">
        <v>8867687</v>
      </c>
      <c r="J19" s="20">
        <v>19172348</v>
      </c>
      <c r="K19" s="20">
        <v>3449706</v>
      </c>
      <c r="L19" s="20">
        <v>1725830</v>
      </c>
      <c r="M19" s="20">
        <v>10020544</v>
      </c>
      <c r="N19" s="20">
        <v>15196080</v>
      </c>
      <c r="O19" s="20">
        <v>31500</v>
      </c>
      <c r="P19" s="20">
        <v>3207675</v>
      </c>
      <c r="Q19" s="20">
        <v>628840199</v>
      </c>
      <c r="R19" s="20">
        <v>632079374</v>
      </c>
      <c r="S19" s="20">
        <v>628840199</v>
      </c>
      <c r="T19" s="20">
        <v>2652802</v>
      </c>
      <c r="U19" s="20">
        <v>10112543</v>
      </c>
      <c r="V19" s="20">
        <v>641605544</v>
      </c>
      <c r="W19" s="20">
        <v>1308053346</v>
      </c>
      <c r="X19" s="20">
        <v>639260844</v>
      </c>
      <c r="Y19" s="20">
        <v>668792502</v>
      </c>
      <c r="Z19" s="21">
        <v>104.62</v>
      </c>
      <c r="AA19" s="22">
        <v>639260844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1313182</v>
      </c>
      <c r="D22" s="18"/>
      <c r="E22" s="19">
        <v>1567181</v>
      </c>
      <c r="F22" s="20">
        <v>1567181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1313182</v>
      </c>
      <c r="R22" s="20">
        <v>1313182</v>
      </c>
      <c r="S22" s="20">
        <v>1313182</v>
      </c>
      <c r="T22" s="20"/>
      <c r="U22" s="20"/>
      <c r="V22" s="20">
        <v>1313182</v>
      </c>
      <c r="W22" s="20">
        <v>2626364</v>
      </c>
      <c r="X22" s="20">
        <v>1567181</v>
      </c>
      <c r="Y22" s="20">
        <v>1059183</v>
      </c>
      <c r="Z22" s="21">
        <v>67.59</v>
      </c>
      <c r="AA22" s="22">
        <v>1567181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624293260</v>
      </c>
      <c r="D24" s="29">
        <f>SUM(D15:D23)</f>
        <v>0</v>
      </c>
      <c r="E24" s="36">
        <f t="shared" si="1"/>
        <v>674117860</v>
      </c>
      <c r="F24" s="37">
        <f t="shared" si="1"/>
        <v>674339925</v>
      </c>
      <c r="G24" s="37">
        <f t="shared" si="1"/>
        <v>4543556</v>
      </c>
      <c r="H24" s="37">
        <f t="shared" si="1"/>
        <v>5761105</v>
      </c>
      <c r="I24" s="37">
        <f t="shared" si="1"/>
        <v>8867687</v>
      </c>
      <c r="J24" s="37">
        <f t="shared" si="1"/>
        <v>19172348</v>
      </c>
      <c r="K24" s="37">
        <f t="shared" si="1"/>
        <v>3449706</v>
      </c>
      <c r="L24" s="37">
        <f t="shared" si="1"/>
        <v>1725830</v>
      </c>
      <c r="M24" s="37">
        <f t="shared" si="1"/>
        <v>10020544</v>
      </c>
      <c r="N24" s="37">
        <f t="shared" si="1"/>
        <v>15196080</v>
      </c>
      <c r="O24" s="37">
        <f t="shared" si="1"/>
        <v>31500</v>
      </c>
      <c r="P24" s="37">
        <f t="shared" si="1"/>
        <v>3207675</v>
      </c>
      <c r="Q24" s="37">
        <f t="shared" si="1"/>
        <v>663665281</v>
      </c>
      <c r="R24" s="37">
        <f t="shared" si="1"/>
        <v>666904456</v>
      </c>
      <c r="S24" s="37">
        <f t="shared" si="1"/>
        <v>663665281</v>
      </c>
      <c r="T24" s="37">
        <f t="shared" si="1"/>
        <v>2652802</v>
      </c>
      <c r="U24" s="37">
        <f t="shared" si="1"/>
        <v>10112543</v>
      </c>
      <c r="V24" s="37">
        <f t="shared" si="1"/>
        <v>676430626</v>
      </c>
      <c r="W24" s="37">
        <f t="shared" si="1"/>
        <v>1377703510</v>
      </c>
      <c r="X24" s="37">
        <f t="shared" si="1"/>
        <v>674339925</v>
      </c>
      <c r="Y24" s="37">
        <f t="shared" si="1"/>
        <v>703363585</v>
      </c>
      <c r="Z24" s="38">
        <f>+IF(X24&lt;&gt;0,+(Y24/X24)*100,0)</f>
        <v>104.3040103253563</v>
      </c>
      <c r="AA24" s="39">
        <f>SUM(AA15:AA23)</f>
        <v>674339925</v>
      </c>
    </row>
    <row r="25" spans="1:27" ht="12.75">
      <c r="A25" s="27" t="s">
        <v>50</v>
      </c>
      <c r="B25" s="28"/>
      <c r="C25" s="29">
        <f aca="true" t="shared" si="2" ref="C25:Y25">+C12+C24</f>
        <v>681283459</v>
      </c>
      <c r="D25" s="29">
        <f>+D12+D24</f>
        <v>0</v>
      </c>
      <c r="E25" s="30">
        <f t="shared" si="2"/>
        <v>715165906</v>
      </c>
      <c r="F25" s="31">
        <f t="shared" si="2"/>
        <v>707087978</v>
      </c>
      <c r="G25" s="31">
        <f t="shared" si="2"/>
        <v>116317409</v>
      </c>
      <c r="H25" s="31">
        <f t="shared" si="2"/>
        <v>-2975825</v>
      </c>
      <c r="I25" s="31">
        <f t="shared" si="2"/>
        <v>-13921385</v>
      </c>
      <c r="J25" s="31">
        <f t="shared" si="2"/>
        <v>99420199</v>
      </c>
      <c r="K25" s="31">
        <f t="shared" si="2"/>
        <v>-19244116</v>
      </c>
      <c r="L25" s="31">
        <f t="shared" si="2"/>
        <v>-8943064</v>
      </c>
      <c r="M25" s="31">
        <f t="shared" si="2"/>
        <v>74887208</v>
      </c>
      <c r="N25" s="31">
        <f t="shared" si="2"/>
        <v>46700028</v>
      </c>
      <c r="O25" s="31">
        <f t="shared" si="2"/>
        <v>-15549768</v>
      </c>
      <c r="P25" s="31">
        <f t="shared" si="2"/>
        <v>-14036241</v>
      </c>
      <c r="Q25" s="31">
        <f t="shared" si="2"/>
        <v>845585596</v>
      </c>
      <c r="R25" s="31">
        <f t="shared" si="2"/>
        <v>815999587</v>
      </c>
      <c r="S25" s="31">
        <f t="shared" si="2"/>
        <v>833864542</v>
      </c>
      <c r="T25" s="31">
        <f t="shared" si="2"/>
        <v>-12926625</v>
      </c>
      <c r="U25" s="31">
        <f t="shared" si="2"/>
        <v>-26630556</v>
      </c>
      <c r="V25" s="31">
        <f t="shared" si="2"/>
        <v>794307361</v>
      </c>
      <c r="W25" s="31">
        <f t="shared" si="2"/>
        <v>1756427175</v>
      </c>
      <c r="X25" s="31">
        <f t="shared" si="2"/>
        <v>707087978</v>
      </c>
      <c r="Y25" s="31">
        <f t="shared" si="2"/>
        <v>1049339197</v>
      </c>
      <c r="Z25" s="32">
        <f>+IF(X25&lt;&gt;0,+(Y25/X25)*100,0)</f>
        <v>148.40291868178247</v>
      </c>
      <c r="AA25" s="33">
        <f>+AA12+AA24</f>
        <v>707087978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19381014</v>
      </c>
      <c r="D32" s="18"/>
      <c r="E32" s="19">
        <v>3116909</v>
      </c>
      <c r="F32" s="20">
        <v>3116909</v>
      </c>
      <c r="G32" s="20">
        <v>10399445</v>
      </c>
      <c r="H32" s="20">
        <v>-5720378</v>
      </c>
      <c r="I32" s="20">
        <v>-20744602</v>
      </c>
      <c r="J32" s="20">
        <v>-16065535</v>
      </c>
      <c r="K32" s="20">
        <v>-3873180</v>
      </c>
      <c r="L32" s="20">
        <v>-951624</v>
      </c>
      <c r="M32" s="20">
        <v>-327887</v>
      </c>
      <c r="N32" s="20">
        <v>-5152691</v>
      </c>
      <c r="O32" s="20">
        <v>-1047149</v>
      </c>
      <c r="P32" s="20">
        <v>-1226967</v>
      </c>
      <c r="Q32" s="20">
        <v>30073920</v>
      </c>
      <c r="R32" s="20">
        <v>27799804</v>
      </c>
      <c r="S32" s="20">
        <v>17598998</v>
      </c>
      <c r="T32" s="20">
        <v>-2592456</v>
      </c>
      <c r="U32" s="20">
        <v>-18986208</v>
      </c>
      <c r="V32" s="20">
        <v>-3979666</v>
      </c>
      <c r="W32" s="20">
        <v>2601912</v>
      </c>
      <c r="X32" s="20">
        <v>3116909</v>
      </c>
      <c r="Y32" s="20">
        <v>-514997</v>
      </c>
      <c r="Z32" s="21">
        <v>-16.52</v>
      </c>
      <c r="AA32" s="22">
        <v>3116909</v>
      </c>
    </row>
    <row r="33" spans="1:27" ht="12.75">
      <c r="A33" s="23" t="s">
        <v>57</v>
      </c>
      <c r="B33" s="17"/>
      <c r="C33" s="18">
        <v>36082505</v>
      </c>
      <c r="D33" s="18"/>
      <c r="E33" s="19">
        <v>10400000</v>
      </c>
      <c r="F33" s="20">
        <v>10400000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36082505</v>
      </c>
      <c r="R33" s="20">
        <v>36082505</v>
      </c>
      <c r="S33" s="20">
        <v>36082505</v>
      </c>
      <c r="T33" s="20"/>
      <c r="U33" s="20"/>
      <c r="V33" s="20">
        <v>36082505</v>
      </c>
      <c r="W33" s="20">
        <v>72165010</v>
      </c>
      <c r="X33" s="20">
        <v>10400000</v>
      </c>
      <c r="Y33" s="20">
        <v>61765010</v>
      </c>
      <c r="Z33" s="21">
        <v>593.89</v>
      </c>
      <c r="AA33" s="22">
        <v>10400000</v>
      </c>
    </row>
    <row r="34" spans="1:27" ht="12.75">
      <c r="A34" s="27" t="s">
        <v>58</v>
      </c>
      <c r="B34" s="28"/>
      <c r="C34" s="29">
        <f aca="true" t="shared" si="3" ref="C34:Y34">SUM(C29:C33)</f>
        <v>55463519</v>
      </c>
      <c r="D34" s="29">
        <f>SUM(D29:D33)</f>
        <v>0</v>
      </c>
      <c r="E34" s="30">
        <f t="shared" si="3"/>
        <v>13516909</v>
      </c>
      <c r="F34" s="31">
        <f t="shared" si="3"/>
        <v>13516909</v>
      </c>
      <c r="G34" s="31">
        <f t="shared" si="3"/>
        <v>10399445</v>
      </c>
      <c r="H34" s="31">
        <f t="shared" si="3"/>
        <v>-5720378</v>
      </c>
      <c r="I34" s="31">
        <f t="shared" si="3"/>
        <v>-20744602</v>
      </c>
      <c r="J34" s="31">
        <f t="shared" si="3"/>
        <v>-16065535</v>
      </c>
      <c r="K34" s="31">
        <f t="shared" si="3"/>
        <v>-3873180</v>
      </c>
      <c r="L34" s="31">
        <f t="shared" si="3"/>
        <v>-951624</v>
      </c>
      <c r="M34" s="31">
        <f t="shared" si="3"/>
        <v>-327887</v>
      </c>
      <c r="N34" s="31">
        <f t="shared" si="3"/>
        <v>-5152691</v>
      </c>
      <c r="O34" s="31">
        <f t="shared" si="3"/>
        <v>-1047149</v>
      </c>
      <c r="P34" s="31">
        <f t="shared" si="3"/>
        <v>-1226967</v>
      </c>
      <c r="Q34" s="31">
        <f t="shared" si="3"/>
        <v>66156425</v>
      </c>
      <c r="R34" s="31">
        <f t="shared" si="3"/>
        <v>63882309</v>
      </c>
      <c r="S34" s="31">
        <f t="shared" si="3"/>
        <v>53681503</v>
      </c>
      <c r="T34" s="31">
        <f t="shared" si="3"/>
        <v>-2592456</v>
      </c>
      <c r="U34" s="31">
        <f t="shared" si="3"/>
        <v>-18986208</v>
      </c>
      <c r="V34" s="31">
        <f t="shared" si="3"/>
        <v>32102839</v>
      </c>
      <c r="W34" s="31">
        <f t="shared" si="3"/>
        <v>74766922</v>
      </c>
      <c r="X34" s="31">
        <f t="shared" si="3"/>
        <v>13516909</v>
      </c>
      <c r="Y34" s="31">
        <f t="shared" si="3"/>
        <v>61250013</v>
      </c>
      <c r="Z34" s="32">
        <f>+IF(X34&lt;&gt;0,+(Y34/X34)*100,0)</f>
        <v>453.13623846990464</v>
      </c>
      <c r="AA34" s="33">
        <f>SUM(AA29:AA33)</f>
        <v>13516909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13672170</v>
      </c>
      <c r="F38" s="20">
        <v>13672170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13672170</v>
      </c>
      <c r="Y38" s="20">
        <v>-13672170</v>
      </c>
      <c r="Z38" s="21">
        <v>-100</v>
      </c>
      <c r="AA38" s="22">
        <v>13672170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13672170</v>
      </c>
      <c r="F39" s="37">
        <f t="shared" si="4"/>
        <v>13672170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13672170</v>
      </c>
      <c r="Y39" s="37">
        <f t="shared" si="4"/>
        <v>-13672170</v>
      </c>
      <c r="Z39" s="38">
        <f>+IF(X39&lt;&gt;0,+(Y39/X39)*100,0)</f>
        <v>-100</v>
      </c>
      <c r="AA39" s="39">
        <f>SUM(AA37:AA38)</f>
        <v>13672170</v>
      </c>
    </row>
    <row r="40" spans="1:27" ht="12.75">
      <c r="A40" s="27" t="s">
        <v>62</v>
      </c>
      <c r="B40" s="28"/>
      <c r="C40" s="29">
        <f aca="true" t="shared" si="5" ref="C40:Y40">+C34+C39</f>
        <v>55463519</v>
      </c>
      <c r="D40" s="29">
        <f>+D34+D39</f>
        <v>0</v>
      </c>
      <c r="E40" s="30">
        <f t="shared" si="5"/>
        <v>27189079</v>
      </c>
      <c r="F40" s="31">
        <f t="shared" si="5"/>
        <v>27189079</v>
      </c>
      <c r="G40" s="31">
        <f t="shared" si="5"/>
        <v>10399445</v>
      </c>
      <c r="H40" s="31">
        <f t="shared" si="5"/>
        <v>-5720378</v>
      </c>
      <c r="I40" s="31">
        <f t="shared" si="5"/>
        <v>-20744602</v>
      </c>
      <c r="J40" s="31">
        <f t="shared" si="5"/>
        <v>-16065535</v>
      </c>
      <c r="K40" s="31">
        <f t="shared" si="5"/>
        <v>-3873180</v>
      </c>
      <c r="L40" s="31">
        <f t="shared" si="5"/>
        <v>-951624</v>
      </c>
      <c r="M40" s="31">
        <f t="shared" si="5"/>
        <v>-327887</v>
      </c>
      <c r="N40" s="31">
        <f t="shared" si="5"/>
        <v>-5152691</v>
      </c>
      <c r="O40" s="31">
        <f t="shared" si="5"/>
        <v>-1047149</v>
      </c>
      <c r="P40" s="31">
        <f t="shared" si="5"/>
        <v>-1226967</v>
      </c>
      <c r="Q40" s="31">
        <f t="shared" si="5"/>
        <v>66156425</v>
      </c>
      <c r="R40" s="31">
        <f t="shared" si="5"/>
        <v>63882309</v>
      </c>
      <c r="S40" s="31">
        <f t="shared" si="5"/>
        <v>53681503</v>
      </c>
      <c r="T40" s="31">
        <f t="shared" si="5"/>
        <v>-2592456</v>
      </c>
      <c r="U40" s="31">
        <f t="shared" si="5"/>
        <v>-18986208</v>
      </c>
      <c r="V40" s="31">
        <f t="shared" si="5"/>
        <v>32102839</v>
      </c>
      <c r="W40" s="31">
        <f t="shared" si="5"/>
        <v>74766922</v>
      </c>
      <c r="X40" s="31">
        <f t="shared" si="5"/>
        <v>27189079</v>
      </c>
      <c r="Y40" s="31">
        <f t="shared" si="5"/>
        <v>47577843</v>
      </c>
      <c r="Z40" s="32">
        <f>+IF(X40&lt;&gt;0,+(Y40/X40)*100,0)</f>
        <v>174.9887997309508</v>
      </c>
      <c r="AA40" s="33">
        <f>+AA34+AA39</f>
        <v>27189079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625819940</v>
      </c>
      <c r="D42" s="43">
        <f>+D25-D40</f>
        <v>0</v>
      </c>
      <c r="E42" s="44">
        <f t="shared" si="6"/>
        <v>687976827</v>
      </c>
      <c r="F42" s="45">
        <f t="shared" si="6"/>
        <v>679898899</v>
      </c>
      <c r="G42" s="45">
        <f t="shared" si="6"/>
        <v>105917964</v>
      </c>
      <c r="H42" s="45">
        <f t="shared" si="6"/>
        <v>2744553</v>
      </c>
      <c r="I42" s="45">
        <f t="shared" si="6"/>
        <v>6823217</v>
      </c>
      <c r="J42" s="45">
        <f t="shared" si="6"/>
        <v>115485734</v>
      </c>
      <c r="K42" s="45">
        <f t="shared" si="6"/>
        <v>-15370936</v>
      </c>
      <c r="L42" s="45">
        <f t="shared" si="6"/>
        <v>-7991440</v>
      </c>
      <c r="M42" s="45">
        <f t="shared" si="6"/>
        <v>75215095</v>
      </c>
      <c r="N42" s="45">
        <f t="shared" si="6"/>
        <v>51852719</v>
      </c>
      <c r="O42" s="45">
        <f t="shared" si="6"/>
        <v>-14502619</v>
      </c>
      <c r="P42" s="45">
        <f t="shared" si="6"/>
        <v>-12809274</v>
      </c>
      <c r="Q42" s="45">
        <f t="shared" si="6"/>
        <v>779429171</v>
      </c>
      <c r="R42" s="45">
        <f t="shared" si="6"/>
        <v>752117278</v>
      </c>
      <c r="S42" s="45">
        <f t="shared" si="6"/>
        <v>780183039</v>
      </c>
      <c r="T42" s="45">
        <f t="shared" si="6"/>
        <v>-10334169</v>
      </c>
      <c r="U42" s="45">
        <f t="shared" si="6"/>
        <v>-7644348</v>
      </c>
      <c r="V42" s="45">
        <f t="shared" si="6"/>
        <v>762204522</v>
      </c>
      <c r="W42" s="45">
        <f t="shared" si="6"/>
        <v>1681660253</v>
      </c>
      <c r="X42" s="45">
        <f t="shared" si="6"/>
        <v>679898899</v>
      </c>
      <c r="Y42" s="45">
        <f t="shared" si="6"/>
        <v>1001761354</v>
      </c>
      <c r="Z42" s="46">
        <f>+IF(X42&lt;&gt;0,+(Y42/X42)*100,0)</f>
        <v>147.33975234750307</v>
      </c>
      <c r="AA42" s="47">
        <f>+AA25-AA40</f>
        <v>679898899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558911128</v>
      </c>
      <c r="D45" s="18"/>
      <c r="E45" s="19">
        <v>660876163</v>
      </c>
      <c r="F45" s="20">
        <v>653097908</v>
      </c>
      <c r="G45" s="20"/>
      <c r="H45" s="20"/>
      <c r="I45" s="20"/>
      <c r="J45" s="20"/>
      <c r="K45" s="20"/>
      <c r="L45" s="20">
        <v>-3521065</v>
      </c>
      <c r="M45" s="20">
        <v>-33192</v>
      </c>
      <c r="N45" s="20">
        <v>-3554257</v>
      </c>
      <c r="O45" s="20"/>
      <c r="P45" s="20">
        <v>-502</v>
      </c>
      <c r="Q45" s="20">
        <v>619268413</v>
      </c>
      <c r="R45" s="20">
        <v>619267911</v>
      </c>
      <c r="S45" s="20">
        <v>619268412</v>
      </c>
      <c r="T45" s="20">
        <v>-1</v>
      </c>
      <c r="U45" s="20">
        <v>-3</v>
      </c>
      <c r="V45" s="20">
        <v>619268408</v>
      </c>
      <c r="W45" s="20">
        <v>1234982062</v>
      </c>
      <c r="X45" s="20">
        <v>653097908</v>
      </c>
      <c r="Y45" s="20">
        <v>581884154</v>
      </c>
      <c r="Z45" s="48">
        <v>89.1</v>
      </c>
      <c r="AA45" s="22">
        <v>653097908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558911128</v>
      </c>
      <c r="D48" s="51">
        <f>SUM(D45:D47)</f>
        <v>0</v>
      </c>
      <c r="E48" s="52">
        <f t="shared" si="7"/>
        <v>660876163</v>
      </c>
      <c r="F48" s="53">
        <f t="shared" si="7"/>
        <v>653097908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-3521065</v>
      </c>
      <c r="M48" s="53">
        <f t="shared" si="7"/>
        <v>-33192</v>
      </c>
      <c r="N48" s="53">
        <f t="shared" si="7"/>
        <v>-3554257</v>
      </c>
      <c r="O48" s="53">
        <f t="shared" si="7"/>
        <v>0</v>
      </c>
      <c r="P48" s="53">
        <f t="shared" si="7"/>
        <v>-502</v>
      </c>
      <c r="Q48" s="53">
        <f t="shared" si="7"/>
        <v>619268413</v>
      </c>
      <c r="R48" s="53">
        <f t="shared" si="7"/>
        <v>619267911</v>
      </c>
      <c r="S48" s="53">
        <f t="shared" si="7"/>
        <v>619268412</v>
      </c>
      <c r="T48" s="53">
        <f t="shared" si="7"/>
        <v>-1</v>
      </c>
      <c r="U48" s="53">
        <f t="shared" si="7"/>
        <v>-3</v>
      </c>
      <c r="V48" s="53">
        <f t="shared" si="7"/>
        <v>619268408</v>
      </c>
      <c r="W48" s="53">
        <f t="shared" si="7"/>
        <v>1234982062</v>
      </c>
      <c r="X48" s="53">
        <f t="shared" si="7"/>
        <v>653097908</v>
      </c>
      <c r="Y48" s="53">
        <f t="shared" si="7"/>
        <v>581884154</v>
      </c>
      <c r="Z48" s="54">
        <f>+IF(X48&lt;&gt;0,+(Y48/X48)*100,0)</f>
        <v>89.09600641378873</v>
      </c>
      <c r="AA48" s="55">
        <f>SUM(AA45:AA47)</f>
        <v>653097908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12755825</v>
      </c>
      <c r="D6" s="18"/>
      <c r="E6" s="19">
        <v>6304977</v>
      </c>
      <c r="F6" s="20">
        <v>6304977</v>
      </c>
      <c r="G6" s="20">
        <v>77347712</v>
      </c>
      <c r="H6" s="20"/>
      <c r="I6" s="20"/>
      <c r="J6" s="20">
        <v>77347712</v>
      </c>
      <c r="K6" s="20">
        <v>-61510230</v>
      </c>
      <c r="L6" s="20">
        <v>-20631674</v>
      </c>
      <c r="M6" s="20"/>
      <c r="N6" s="20">
        <v>-82141904</v>
      </c>
      <c r="O6" s="20">
        <v>64791410</v>
      </c>
      <c r="P6" s="20">
        <v>-14199573</v>
      </c>
      <c r="Q6" s="20"/>
      <c r="R6" s="20">
        <v>50591837</v>
      </c>
      <c r="S6" s="20"/>
      <c r="T6" s="20"/>
      <c r="U6" s="20"/>
      <c r="V6" s="20"/>
      <c r="W6" s="20">
        <v>45797645</v>
      </c>
      <c r="X6" s="20">
        <v>6304977</v>
      </c>
      <c r="Y6" s="20">
        <v>39492668</v>
      </c>
      <c r="Z6" s="21">
        <v>626.37</v>
      </c>
      <c r="AA6" s="22">
        <v>6304977</v>
      </c>
    </row>
    <row r="7" spans="1:27" ht="12.75">
      <c r="A7" s="23" t="s">
        <v>34</v>
      </c>
      <c r="B7" s="17"/>
      <c r="C7" s="18">
        <v>-23694316</v>
      </c>
      <c r="D7" s="18"/>
      <c r="E7" s="19">
        <v>5000004</v>
      </c>
      <c r="F7" s="20">
        <v>31291008</v>
      </c>
      <c r="G7" s="20">
        <v>26985357</v>
      </c>
      <c r="H7" s="20"/>
      <c r="I7" s="20"/>
      <c r="J7" s="20">
        <v>26985357</v>
      </c>
      <c r="K7" s="20">
        <v>-6576173</v>
      </c>
      <c r="L7" s="20">
        <v>-3467210</v>
      </c>
      <c r="M7" s="20"/>
      <c r="N7" s="20">
        <v>-10043383</v>
      </c>
      <c r="O7" s="20">
        <v>12454326</v>
      </c>
      <c r="P7" s="20">
        <v>-2475762</v>
      </c>
      <c r="Q7" s="20"/>
      <c r="R7" s="20">
        <v>9978564</v>
      </c>
      <c r="S7" s="20"/>
      <c r="T7" s="20"/>
      <c r="U7" s="20"/>
      <c r="V7" s="20"/>
      <c r="W7" s="20">
        <v>26920538</v>
      </c>
      <c r="X7" s="20">
        <v>31291008</v>
      </c>
      <c r="Y7" s="20">
        <v>-4370470</v>
      </c>
      <c r="Z7" s="21">
        <v>-13.97</v>
      </c>
      <c r="AA7" s="22">
        <v>31291008</v>
      </c>
    </row>
    <row r="8" spans="1:27" ht="12.75">
      <c r="A8" s="23" t="s">
        <v>35</v>
      </c>
      <c r="B8" s="17"/>
      <c r="C8" s="18">
        <v>-15857513</v>
      </c>
      <c r="D8" s="18"/>
      <c r="E8" s="19">
        <v>9736017</v>
      </c>
      <c r="F8" s="20">
        <v>9736043</v>
      </c>
      <c r="G8" s="20">
        <v>16811386</v>
      </c>
      <c r="H8" s="20"/>
      <c r="I8" s="20"/>
      <c r="J8" s="20">
        <v>16811386</v>
      </c>
      <c r="K8" s="20">
        <v>14572364</v>
      </c>
      <c r="L8" s="20">
        <v>3229283</v>
      </c>
      <c r="M8" s="20"/>
      <c r="N8" s="20">
        <v>17801647</v>
      </c>
      <c r="O8" s="20">
        <v>610651</v>
      </c>
      <c r="P8" s="20">
        <v>3447760</v>
      </c>
      <c r="Q8" s="20"/>
      <c r="R8" s="20">
        <v>4058411</v>
      </c>
      <c r="S8" s="20"/>
      <c r="T8" s="20"/>
      <c r="U8" s="20"/>
      <c r="V8" s="20"/>
      <c r="W8" s="20">
        <v>38671444</v>
      </c>
      <c r="X8" s="20">
        <v>9736043</v>
      </c>
      <c r="Y8" s="20">
        <v>28935401</v>
      </c>
      <c r="Z8" s="21">
        <v>297.2</v>
      </c>
      <c r="AA8" s="22">
        <v>9736043</v>
      </c>
    </row>
    <row r="9" spans="1:27" ht="12.75">
      <c r="A9" s="23" t="s">
        <v>36</v>
      </c>
      <c r="B9" s="17"/>
      <c r="C9" s="18">
        <v>1781801</v>
      </c>
      <c r="D9" s="18"/>
      <c r="E9" s="19">
        <v>370</v>
      </c>
      <c r="F9" s="20">
        <v>2108434</v>
      </c>
      <c r="G9" s="20">
        <v>-1159337</v>
      </c>
      <c r="H9" s="20"/>
      <c r="I9" s="20"/>
      <c r="J9" s="20">
        <v>-1159337</v>
      </c>
      <c r="K9" s="20">
        <v>-1306504</v>
      </c>
      <c r="L9" s="20">
        <v>434956</v>
      </c>
      <c r="M9" s="20"/>
      <c r="N9" s="20">
        <v>-871548</v>
      </c>
      <c r="O9" s="20">
        <v>1340751</v>
      </c>
      <c r="P9" s="20">
        <v>-1318177</v>
      </c>
      <c r="Q9" s="20"/>
      <c r="R9" s="20">
        <v>22574</v>
      </c>
      <c r="S9" s="20"/>
      <c r="T9" s="20"/>
      <c r="U9" s="20"/>
      <c r="V9" s="20"/>
      <c r="W9" s="20">
        <v>-2008311</v>
      </c>
      <c r="X9" s="20">
        <v>2108434</v>
      </c>
      <c r="Y9" s="20">
        <v>-4116745</v>
      </c>
      <c r="Z9" s="21">
        <v>-195.25</v>
      </c>
      <c r="AA9" s="22">
        <v>2108434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6416302</v>
      </c>
      <c r="D11" s="18"/>
      <c r="E11" s="19">
        <v>4897998</v>
      </c>
      <c r="F11" s="20">
        <v>7769844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7769844</v>
      </c>
      <c r="Y11" s="20">
        <v>-7769844</v>
      </c>
      <c r="Z11" s="21">
        <v>-100</v>
      </c>
      <c r="AA11" s="22">
        <v>7769844</v>
      </c>
    </row>
    <row r="12" spans="1:27" ht="12.75">
      <c r="A12" s="27" t="s">
        <v>39</v>
      </c>
      <c r="B12" s="28"/>
      <c r="C12" s="29">
        <f aca="true" t="shared" si="0" ref="C12:Y12">SUM(C6:C11)</f>
        <v>-18597901</v>
      </c>
      <c r="D12" s="29">
        <f>SUM(D6:D11)</f>
        <v>0</v>
      </c>
      <c r="E12" s="30">
        <f t="shared" si="0"/>
        <v>25939366</v>
      </c>
      <c r="F12" s="31">
        <f t="shared" si="0"/>
        <v>57210306</v>
      </c>
      <c r="G12" s="31">
        <f t="shared" si="0"/>
        <v>119985118</v>
      </c>
      <c r="H12" s="31">
        <f t="shared" si="0"/>
        <v>0</v>
      </c>
      <c r="I12" s="31">
        <f t="shared" si="0"/>
        <v>0</v>
      </c>
      <c r="J12" s="31">
        <f t="shared" si="0"/>
        <v>119985118</v>
      </c>
      <c r="K12" s="31">
        <f t="shared" si="0"/>
        <v>-54820543</v>
      </c>
      <c r="L12" s="31">
        <f t="shared" si="0"/>
        <v>-20434645</v>
      </c>
      <c r="M12" s="31">
        <f t="shared" si="0"/>
        <v>0</v>
      </c>
      <c r="N12" s="31">
        <f t="shared" si="0"/>
        <v>-75255188</v>
      </c>
      <c r="O12" s="31">
        <f t="shared" si="0"/>
        <v>79197138</v>
      </c>
      <c r="P12" s="31">
        <f t="shared" si="0"/>
        <v>-14545752</v>
      </c>
      <c r="Q12" s="31">
        <f t="shared" si="0"/>
        <v>0</v>
      </c>
      <c r="R12" s="31">
        <f t="shared" si="0"/>
        <v>64651386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109381316</v>
      </c>
      <c r="X12" s="31">
        <f t="shared" si="0"/>
        <v>57210306</v>
      </c>
      <c r="Y12" s="31">
        <f t="shared" si="0"/>
        <v>52171010</v>
      </c>
      <c r="Z12" s="32">
        <f>+IF(X12&lt;&gt;0,+(Y12/X12)*100,0)</f>
        <v>91.1916290047461</v>
      </c>
      <c r="AA12" s="33">
        <f>SUM(AA6:AA11)</f>
        <v>57210306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-11816313</v>
      </c>
      <c r="D17" s="18"/>
      <c r="E17" s="19">
        <v>421610001</v>
      </c>
      <c r="F17" s="20">
        <v>153132001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153132001</v>
      </c>
      <c r="Y17" s="20">
        <v>-153132001</v>
      </c>
      <c r="Z17" s="21">
        <v>-100</v>
      </c>
      <c r="AA17" s="22">
        <v>153132001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9759217</v>
      </c>
      <c r="D19" s="18"/>
      <c r="E19" s="19">
        <v>1630291529</v>
      </c>
      <c r="F19" s="20">
        <v>835344668</v>
      </c>
      <c r="G19" s="20">
        <v>724434</v>
      </c>
      <c r="H19" s="20"/>
      <c r="I19" s="20"/>
      <c r="J19" s="20">
        <v>724434</v>
      </c>
      <c r="K19" s="20">
        <v>9165698</v>
      </c>
      <c r="L19" s="20">
        <v>4258640</v>
      </c>
      <c r="M19" s="20"/>
      <c r="N19" s="20">
        <v>13424338</v>
      </c>
      <c r="O19" s="20">
        <v>9758179</v>
      </c>
      <c r="P19" s="20">
        <v>5444948</v>
      </c>
      <c r="Q19" s="20"/>
      <c r="R19" s="20">
        <v>15203127</v>
      </c>
      <c r="S19" s="20"/>
      <c r="T19" s="20"/>
      <c r="U19" s="20"/>
      <c r="V19" s="20"/>
      <c r="W19" s="20">
        <v>29351899</v>
      </c>
      <c r="X19" s="20">
        <v>835344668</v>
      </c>
      <c r="Y19" s="20">
        <v>-805992769</v>
      </c>
      <c r="Z19" s="21">
        <v>-96.49</v>
      </c>
      <c r="AA19" s="22">
        <v>835344668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-2057096</v>
      </c>
      <c r="D24" s="29">
        <f>SUM(D15:D23)</f>
        <v>0</v>
      </c>
      <c r="E24" s="36">
        <f t="shared" si="1"/>
        <v>2051901530</v>
      </c>
      <c r="F24" s="37">
        <f t="shared" si="1"/>
        <v>988476669</v>
      </c>
      <c r="G24" s="37">
        <f t="shared" si="1"/>
        <v>724434</v>
      </c>
      <c r="H24" s="37">
        <f t="shared" si="1"/>
        <v>0</v>
      </c>
      <c r="I24" s="37">
        <f t="shared" si="1"/>
        <v>0</v>
      </c>
      <c r="J24" s="37">
        <f t="shared" si="1"/>
        <v>724434</v>
      </c>
      <c r="K24" s="37">
        <f t="shared" si="1"/>
        <v>9165698</v>
      </c>
      <c r="L24" s="37">
        <f t="shared" si="1"/>
        <v>4258640</v>
      </c>
      <c r="M24" s="37">
        <f t="shared" si="1"/>
        <v>0</v>
      </c>
      <c r="N24" s="37">
        <f t="shared" si="1"/>
        <v>13424338</v>
      </c>
      <c r="O24" s="37">
        <f t="shared" si="1"/>
        <v>9758179</v>
      </c>
      <c r="P24" s="37">
        <f t="shared" si="1"/>
        <v>5444948</v>
      </c>
      <c r="Q24" s="37">
        <f t="shared" si="1"/>
        <v>0</v>
      </c>
      <c r="R24" s="37">
        <f t="shared" si="1"/>
        <v>15203127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29351899</v>
      </c>
      <c r="X24" s="37">
        <f t="shared" si="1"/>
        <v>988476669</v>
      </c>
      <c r="Y24" s="37">
        <f t="shared" si="1"/>
        <v>-959124770</v>
      </c>
      <c r="Z24" s="38">
        <f>+IF(X24&lt;&gt;0,+(Y24/X24)*100,0)</f>
        <v>-97.03059263607162</v>
      </c>
      <c r="AA24" s="39">
        <f>SUM(AA15:AA23)</f>
        <v>988476669</v>
      </c>
    </row>
    <row r="25" spans="1:27" ht="12.75">
      <c r="A25" s="27" t="s">
        <v>50</v>
      </c>
      <c r="B25" s="28"/>
      <c r="C25" s="29">
        <f aca="true" t="shared" si="2" ref="C25:Y25">+C12+C24</f>
        <v>-20654997</v>
      </c>
      <c r="D25" s="29">
        <f>+D12+D24</f>
        <v>0</v>
      </c>
      <c r="E25" s="30">
        <f t="shared" si="2"/>
        <v>2077840896</v>
      </c>
      <c r="F25" s="31">
        <f t="shared" si="2"/>
        <v>1045686975</v>
      </c>
      <c r="G25" s="31">
        <f t="shared" si="2"/>
        <v>120709552</v>
      </c>
      <c r="H25" s="31">
        <f t="shared" si="2"/>
        <v>0</v>
      </c>
      <c r="I25" s="31">
        <f t="shared" si="2"/>
        <v>0</v>
      </c>
      <c r="J25" s="31">
        <f t="shared" si="2"/>
        <v>120709552</v>
      </c>
      <c r="K25" s="31">
        <f t="shared" si="2"/>
        <v>-45654845</v>
      </c>
      <c r="L25" s="31">
        <f t="shared" si="2"/>
        <v>-16176005</v>
      </c>
      <c r="M25" s="31">
        <f t="shared" si="2"/>
        <v>0</v>
      </c>
      <c r="N25" s="31">
        <f t="shared" si="2"/>
        <v>-61830850</v>
      </c>
      <c r="O25" s="31">
        <f t="shared" si="2"/>
        <v>88955317</v>
      </c>
      <c r="P25" s="31">
        <f t="shared" si="2"/>
        <v>-9100804</v>
      </c>
      <c r="Q25" s="31">
        <f t="shared" si="2"/>
        <v>0</v>
      </c>
      <c r="R25" s="31">
        <f t="shared" si="2"/>
        <v>79854513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138733215</v>
      </c>
      <c r="X25" s="31">
        <f t="shared" si="2"/>
        <v>1045686975</v>
      </c>
      <c r="Y25" s="31">
        <f t="shared" si="2"/>
        <v>-906953760</v>
      </c>
      <c r="Z25" s="32">
        <f>+IF(X25&lt;&gt;0,+(Y25/X25)*100,0)</f>
        <v>-86.7328160035655</v>
      </c>
      <c r="AA25" s="33">
        <f>+AA12+AA24</f>
        <v>1045686975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-5</v>
      </c>
      <c r="F30" s="20">
        <v>-10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-10</v>
      </c>
      <c r="Y30" s="20">
        <v>10</v>
      </c>
      <c r="Z30" s="21">
        <v>-100</v>
      </c>
      <c r="AA30" s="22">
        <v>-10</v>
      </c>
    </row>
    <row r="31" spans="1:27" ht="12.75">
      <c r="A31" s="23" t="s">
        <v>55</v>
      </c>
      <c r="B31" s="17"/>
      <c r="C31" s="18">
        <v>2910</v>
      </c>
      <c r="D31" s="18"/>
      <c r="E31" s="19">
        <v>6</v>
      </c>
      <c r="F31" s="20">
        <v>-9</v>
      </c>
      <c r="G31" s="20">
        <v>527</v>
      </c>
      <c r="H31" s="20"/>
      <c r="I31" s="20"/>
      <c r="J31" s="20">
        <v>527</v>
      </c>
      <c r="K31" s="20"/>
      <c r="L31" s="20"/>
      <c r="M31" s="20"/>
      <c r="N31" s="20"/>
      <c r="O31" s="20">
        <v>3689</v>
      </c>
      <c r="P31" s="20">
        <v>527</v>
      </c>
      <c r="Q31" s="20"/>
      <c r="R31" s="20">
        <v>4216</v>
      </c>
      <c r="S31" s="20"/>
      <c r="T31" s="20"/>
      <c r="U31" s="20"/>
      <c r="V31" s="20"/>
      <c r="W31" s="20">
        <v>4743</v>
      </c>
      <c r="X31" s="20">
        <v>-9</v>
      </c>
      <c r="Y31" s="20">
        <v>4752</v>
      </c>
      <c r="Z31" s="21">
        <v>-52800</v>
      </c>
      <c r="AA31" s="22">
        <v>-9</v>
      </c>
    </row>
    <row r="32" spans="1:27" ht="12.75">
      <c r="A32" s="23" t="s">
        <v>56</v>
      </c>
      <c r="B32" s="17"/>
      <c r="C32" s="18">
        <v>-33436553</v>
      </c>
      <c r="D32" s="18"/>
      <c r="E32" s="19">
        <v>5000365</v>
      </c>
      <c r="F32" s="20">
        <v>39999989</v>
      </c>
      <c r="G32" s="20">
        <v>15603599</v>
      </c>
      <c r="H32" s="20"/>
      <c r="I32" s="20"/>
      <c r="J32" s="20">
        <v>15603599</v>
      </c>
      <c r="K32" s="20">
        <v>-8279392</v>
      </c>
      <c r="L32" s="20">
        <v>-8044408</v>
      </c>
      <c r="M32" s="20"/>
      <c r="N32" s="20">
        <v>-16323800</v>
      </c>
      <c r="O32" s="20">
        <v>29938833</v>
      </c>
      <c r="P32" s="20">
        <v>-6841277</v>
      </c>
      <c r="Q32" s="20"/>
      <c r="R32" s="20">
        <v>23097556</v>
      </c>
      <c r="S32" s="20"/>
      <c r="T32" s="20"/>
      <c r="U32" s="20"/>
      <c r="V32" s="20"/>
      <c r="W32" s="20">
        <v>22377355</v>
      </c>
      <c r="X32" s="20">
        <v>39999989</v>
      </c>
      <c r="Y32" s="20">
        <v>-17622634</v>
      </c>
      <c r="Z32" s="21">
        <v>-44.06</v>
      </c>
      <c r="AA32" s="22">
        <v>39999989</v>
      </c>
    </row>
    <row r="33" spans="1:27" ht="12.75">
      <c r="A33" s="23" t="s">
        <v>57</v>
      </c>
      <c r="B33" s="17"/>
      <c r="C33" s="18">
        <v>6357327</v>
      </c>
      <c r="D33" s="18"/>
      <c r="E33" s="19"/>
      <c r="F33" s="20">
        <v>1977779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1977779</v>
      </c>
      <c r="Y33" s="20">
        <v>-1977779</v>
      </c>
      <c r="Z33" s="21">
        <v>-100</v>
      </c>
      <c r="AA33" s="22">
        <v>1977779</v>
      </c>
    </row>
    <row r="34" spans="1:27" ht="12.75">
      <c r="A34" s="27" t="s">
        <v>58</v>
      </c>
      <c r="B34" s="28"/>
      <c r="C34" s="29">
        <f aca="true" t="shared" si="3" ref="C34:Y34">SUM(C29:C33)</f>
        <v>-27076316</v>
      </c>
      <c r="D34" s="29">
        <f>SUM(D29:D33)</f>
        <v>0</v>
      </c>
      <c r="E34" s="30">
        <f t="shared" si="3"/>
        <v>5000366</v>
      </c>
      <c r="F34" s="31">
        <f t="shared" si="3"/>
        <v>41977749</v>
      </c>
      <c r="G34" s="31">
        <f t="shared" si="3"/>
        <v>15604126</v>
      </c>
      <c r="H34" s="31">
        <f t="shared" si="3"/>
        <v>0</v>
      </c>
      <c r="I34" s="31">
        <f t="shared" si="3"/>
        <v>0</v>
      </c>
      <c r="J34" s="31">
        <f t="shared" si="3"/>
        <v>15604126</v>
      </c>
      <c r="K34" s="31">
        <f t="shared" si="3"/>
        <v>-8279392</v>
      </c>
      <c r="L34" s="31">
        <f t="shared" si="3"/>
        <v>-8044408</v>
      </c>
      <c r="M34" s="31">
        <f t="shared" si="3"/>
        <v>0</v>
      </c>
      <c r="N34" s="31">
        <f t="shared" si="3"/>
        <v>-16323800</v>
      </c>
      <c r="O34" s="31">
        <f t="shared" si="3"/>
        <v>29942522</v>
      </c>
      <c r="P34" s="31">
        <f t="shared" si="3"/>
        <v>-6840750</v>
      </c>
      <c r="Q34" s="31">
        <f t="shared" si="3"/>
        <v>0</v>
      </c>
      <c r="R34" s="31">
        <f t="shared" si="3"/>
        <v>23101772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22382098</v>
      </c>
      <c r="X34" s="31">
        <f t="shared" si="3"/>
        <v>41977749</v>
      </c>
      <c r="Y34" s="31">
        <f t="shared" si="3"/>
        <v>-19595651</v>
      </c>
      <c r="Z34" s="32">
        <f>+IF(X34&lt;&gt;0,+(Y34/X34)*100,0)</f>
        <v>-46.68104285439412</v>
      </c>
      <c r="AA34" s="33">
        <f>SUM(AA29:AA33)</f>
        <v>41977749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9106001</v>
      </c>
      <c r="F38" s="20">
        <v>10609985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10609985</v>
      </c>
      <c r="Y38" s="20">
        <v>-10609985</v>
      </c>
      <c r="Z38" s="21">
        <v>-100</v>
      </c>
      <c r="AA38" s="22">
        <v>10609985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9106001</v>
      </c>
      <c r="F39" s="37">
        <f t="shared" si="4"/>
        <v>10609985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10609985</v>
      </c>
      <c r="Y39" s="37">
        <f t="shared" si="4"/>
        <v>-10609985</v>
      </c>
      <c r="Z39" s="38">
        <f>+IF(X39&lt;&gt;0,+(Y39/X39)*100,0)</f>
        <v>-100</v>
      </c>
      <c r="AA39" s="39">
        <f>SUM(AA37:AA38)</f>
        <v>10609985</v>
      </c>
    </row>
    <row r="40" spans="1:27" ht="12.75">
      <c r="A40" s="27" t="s">
        <v>62</v>
      </c>
      <c r="B40" s="28"/>
      <c r="C40" s="29">
        <f aca="true" t="shared" si="5" ref="C40:Y40">+C34+C39</f>
        <v>-27076316</v>
      </c>
      <c r="D40" s="29">
        <f>+D34+D39</f>
        <v>0</v>
      </c>
      <c r="E40" s="30">
        <f t="shared" si="5"/>
        <v>14106367</v>
      </c>
      <c r="F40" s="31">
        <f t="shared" si="5"/>
        <v>52587734</v>
      </c>
      <c r="G40" s="31">
        <f t="shared" si="5"/>
        <v>15604126</v>
      </c>
      <c r="H40" s="31">
        <f t="shared" si="5"/>
        <v>0</v>
      </c>
      <c r="I40" s="31">
        <f t="shared" si="5"/>
        <v>0</v>
      </c>
      <c r="J40" s="31">
        <f t="shared" si="5"/>
        <v>15604126</v>
      </c>
      <c r="K40" s="31">
        <f t="shared" si="5"/>
        <v>-8279392</v>
      </c>
      <c r="L40" s="31">
        <f t="shared" si="5"/>
        <v>-8044408</v>
      </c>
      <c r="M40" s="31">
        <f t="shared" si="5"/>
        <v>0</v>
      </c>
      <c r="N40" s="31">
        <f t="shared" si="5"/>
        <v>-16323800</v>
      </c>
      <c r="O40" s="31">
        <f t="shared" si="5"/>
        <v>29942522</v>
      </c>
      <c r="P40" s="31">
        <f t="shared" si="5"/>
        <v>-6840750</v>
      </c>
      <c r="Q40" s="31">
        <f t="shared" si="5"/>
        <v>0</v>
      </c>
      <c r="R40" s="31">
        <f t="shared" si="5"/>
        <v>23101772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22382098</v>
      </c>
      <c r="X40" s="31">
        <f t="shared" si="5"/>
        <v>52587734</v>
      </c>
      <c r="Y40" s="31">
        <f t="shared" si="5"/>
        <v>-30205636</v>
      </c>
      <c r="Z40" s="32">
        <f>+IF(X40&lt;&gt;0,+(Y40/X40)*100,0)</f>
        <v>-57.43855782034647</v>
      </c>
      <c r="AA40" s="33">
        <f>+AA34+AA39</f>
        <v>52587734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6421319</v>
      </c>
      <c r="D42" s="43">
        <f>+D25-D40</f>
        <v>0</v>
      </c>
      <c r="E42" s="44">
        <f t="shared" si="6"/>
        <v>2063734529</v>
      </c>
      <c r="F42" s="45">
        <f t="shared" si="6"/>
        <v>993099241</v>
      </c>
      <c r="G42" s="45">
        <f t="shared" si="6"/>
        <v>105105426</v>
      </c>
      <c r="H42" s="45">
        <f t="shared" si="6"/>
        <v>0</v>
      </c>
      <c r="I42" s="45">
        <f t="shared" si="6"/>
        <v>0</v>
      </c>
      <c r="J42" s="45">
        <f t="shared" si="6"/>
        <v>105105426</v>
      </c>
      <c r="K42" s="45">
        <f t="shared" si="6"/>
        <v>-37375453</v>
      </c>
      <c r="L42" s="45">
        <f t="shared" si="6"/>
        <v>-8131597</v>
      </c>
      <c r="M42" s="45">
        <f t="shared" si="6"/>
        <v>0</v>
      </c>
      <c r="N42" s="45">
        <f t="shared" si="6"/>
        <v>-45507050</v>
      </c>
      <c r="O42" s="45">
        <f t="shared" si="6"/>
        <v>59012795</v>
      </c>
      <c r="P42" s="45">
        <f t="shared" si="6"/>
        <v>-2260054</v>
      </c>
      <c r="Q42" s="45">
        <f t="shared" si="6"/>
        <v>0</v>
      </c>
      <c r="R42" s="45">
        <f t="shared" si="6"/>
        <v>56752741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116351117</v>
      </c>
      <c r="X42" s="45">
        <f t="shared" si="6"/>
        <v>993099241</v>
      </c>
      <c r="Y42" s="45">
        <f t="shared" si="6"/>
        <v>-876748124</v>
      </c>
      <c r="Z42" s="46">
        <f>+IF(X42&lt;&gt;0,+(Y42/X42)*100,0)</f>
        <v>-88.2840392786082</v>
      </c>
      <c r="AA42" s="47">
        <f>+AA25-AA40</f>
        <v>993099241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49176095</v>
      </c>
      <c r="D45" s="18"/>
      <c r="E45" s="19">
        <v>1658011539</v>
      </c>
      <c r="F45" s="20">
        <v>1020303302</v>
      </c>
      <c r="G45" s="20">
        <v>-4284</v>
      </c>
      <c r="H45" s="20"/>
      <c r="I45" s="20"/>
      <c r="J45" s="20">
        <v>-4284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-4284</v>
      </c>
      <c r="X45" s="20">
        <v>1020303302</v>
      </c>
      <c r="Y45" s="20">
        <v>-1020307586</v>
      </c>
      <c r="Z45" s="48">
        <v>-100</v>
      </c>
      <c r="AA45" s="22">
        <v>1020303302</v>
      </c>
    </row>
    <row r="46" spans="1:27" ht="12.75">
      <c r="A46" s="23" t="s">
        <v>67</v>
      </c>
      <c r="B46" s="17"/>
      <c r="C46" s="18">
        <v>415244336</v>
      </c>
      <c r="D46" s="18"/>
      <c r="E46" s="19">
        <v>438825000</v>
      </c>
      <c r="F46" s="20">
        <v>-6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-6</v>
      </c>
      <c r="Y46" s="20">
        <v>6</v>
      </c>
      <c r="Z46" s="48">
        <v>-100</v>
      </c>
      <c r="AA46" s="22">
        <v>-6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464420431</v>
      </c>
      <c r="D48" s="51">
        <f>SUM(D45:D47)</f>
        <v>0</v>
      </c>
      <c r="E48" s="52">
        <f t="shared" si="7"/>
        <v>2096836539</v>
      </c>
      <c r="F48" s="53">
        <f t="shared" si="7"/>
        <v>1020303296</v>
      </c>
      <c r="G48" s="53">
        <f t="shared" si="7"/>
        <v>-4284</v>
      </c>
      <c r="H48" s="53">
        <f t="shared" si="7"/>
        <v>0</v>
      </c>
      <c r="I48" s="53">
        <f t="shared" si="7"/>
        <v>0</v>
      </c>
      <c r="J48" s="53">
        <f t="shared" si="7"/>
        <v>-4284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-4284</v>
      </c>
      <c r="X48" s="53">
        <f t="shared" si="7"/>
        <v>1020303296</v>
      </c>
      <c r="Y48" s="53">
        <f t="shared" si="7"/>
        <v>-1020307580</v>
      </c>
      <c r="Z48" s="54">
        <f>+IF(X48&lt;&gt;0,+(Y48/X48)*100,0)</f>
        <v>-100.00041987515054</v>
      </c>
      <c r="AA48" s="55">
        <f>SUM(AA45:AA47)</f>
        <v>1020303296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-39757656</v>
      </c>
      <c r="F6" s="20">
        <v>10804454</v>
      </c>
      <c r="G6" s="20"/>
      <c r="H6" s="20"/>
      <c r="I6" s="20"/>
      <c r="J6" s="20"/>
      <c r="K6" s="20"/>
      <c r="L6" s="20"/>
      <c r="M6" s="20"/>
      <c r="N6" s="20"/>
      <c r="O6" s="20">
        <v>4470570</v>
      </c>
      <c r="P6" s="20">
        <v>-3887271</v>
      </c>
      <c r="Q6" s="20">
        <v>776608</v>
      </c>
      <c r="R6" s="20">
        <v>1359907</v>
      </c>
      <c r="S6" s="20">
        <v>-587620</v>
      </c>
      <c r="T6" s="20">
        <v>-222916</v>
      </c>
      <c r="U6" s="20"/>
      <c r="V6" s="20">
        <v>-810536</v>
      </c>
      <c r="W6" s="20">
        <v>549371</v>
      </c>
      <c r="X6" s="20">
        <v>10804454</v>
      </c>
      <c r="Y6" s="20">
        <v>-10255083</v>
      </c>
      <c r="Z6" s="21">
        <v>-94.92</v>
      </c>
      <c r="AA6" s="22">
        <v>10804454</v>
      </c>
    </row>
    <row r="7" spans="1:27" ht="12.75">
      <c r="A7" s="23" t="s">
        <v>34</v>
      </c>
      <c r="B7" s="17"/>
      <c r="C7" s="18"/>
      <c r="D7" s="18"/>
      <c r="E7" s="19">
        <v>58770</v>
      </c>
      <c r="F7" s="20">
        <v>3000000</v>
      </c>
      <c r="G7" s="20"/>
      <c r="H7" s="20"/>
      <c r="I7" s="20"/>
      <c r="J7" s="20"/>
      <c r="K7" s="20"/>
      <c r="L7" s="20"/>
      <c r="M7" s="20"/>
      <c r="N7" s="20"/>
      <c r="O7" s="20">
        <v>-9944486</v>
      </c>
      <c r="P7" s="20">
        <v>2979111</v>
      </c>
      <c r="Q7" s="20">
        <v>12879376</v>
      </c>
      <c r="R7" s="20">
        <v>5914001</v>
      </c>
      <c r="S7" s="20">
        <v>-3293521</v>
      </c>
      <c r="T7" s="20">
        <v>-2186336</v>
      </c>
      <c r="U7" s="20"/>
      <c r="V7" s="20">
        <v>-5479857</v>
      </c>
      <c r="W7" s="20">
        <v>434144</v>
      </c>
      <c r="X7" s="20">
        <v>3000000</v>
      </c>
      <c r="Y7" s="20">
        <v>-2565856</v>
      </c>
      <c r="Z7" s="21">
        <v>-85.53</v>
      </c>
      <c r="AA7" s="22">
        <v>3000000</v>
      </c>
    </row>
    <row r="8" spans="1:27" ht="12.75">
      <c r="A8" s="23" t="s">
        <v>35</v>
      </c>
      <c r="B8" s="17"/>
      <c r="C8" s="18"/>
      <c r="D8" s="18"/>
      <c r="E8" s="19">
        <v>36972014</v>
      </c>
      <c r="F8" s="20">
        <v>28400418</v>
      </c>
      <c r="G8" s="20"/>
      <c r="H8" s="20"/>
      <c r="I8" s="20"/>
      <c r="J8" s="20"/>
      <c r="K8" s="20"/>
      <c r="L8" s="20"/>
      <c r="M8" s="20"/>
      <c r="N8" s="20"/>
      <c r="O8" s="20">
        <v>1536014</v>
      </c>
      <c r="P8" s="20">
        <v>2710263</v>
      </c>
      <c r="Q8" s="20">
        <v>16600758</v>
      </c>
      <c r="R8" s="20">
        <v>20847035</v>
      </c>
      <c r="S8" s="20">
        <v>2971522</v>
      </c>
      <c r="T8" s="20">
        <v>550677</v>
      </c>
      <c r="U8" s="20"/>
      <c r="V8" s="20">
        <v>3522199</v>
      </c>
      <c r="W8" s="20">
        <v>24369234</v>
      </c>
      <c r="X8" s="20">
        <v>28400418</v>
      </c>
      <c r="Y8" s="20">
        <v>-4031184</v>
      </c>
      <c r="Z8" s="21">
        <v>-14.19</v>
      </c>
      <c r="AA8" s="22">
        <v>28400418</v>
      </c>
    </row>
    <row r="9" spans="1:27" ht="12.75">
      <c r="A9" s="23" t="s">
        <v>36</v>
      </c>
      <c r="B9" s="17"/>
      <c r="C9" s="18"/>
      <c r="D9" s="18"/>
      <c r="E9" s="19">
        <v>9337776</v>
      </c>
      <c r="F9" s="20">
        <v>2221</v>
      </c>
      <c r="G9" s="20"/>
      <c r="H9" s="20"/>
      <c r="I9" s="20"/>
      <c r="J9" s="20"/>
      <c r="K9" s="20"/>
      <c r="L9" s="20"/>
      <c r="M9" s="20"/>
      <c r="N9" s="20"/>
      <c r="O9" s="20">
        <v>-1065419</v>
      </c>
      <c r="P9" s="20">
        <v>267356</v>
      </c>
      <c r="Q9" s="20">
        <v>-788823</v>
      </c>
      <c r="R9" s="20">
        <v>-1586886</v>
      </c>
      <c r="S9" s="20">
        <v>41654</v>
      </c>
      <c r="T9" s="20">
        <v>-268154</v>
      </c>
      <c r="U9" s="20"/>
      <c r="V9" s="20">
        <v>-226500</v>
      </c>
      <c r="W9" s="20">
        <v>-1813386</v>
      </c>
      <c r="X9" s="20">
        <v>2221</v>
      </c>
      <c r="Y9" s="20">
        <v>-1815607</v>
      </c>
      <c r="Z9" s="21">
        <v>-81747.28</v>
      </c>
      <c r="AA9" s="22">
        <v>2221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8</v>
      </c>
      <c r="F11" s="20">
        <v>-4642867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-4642867</v>
      </c>
      <c r="Y11" s="20">
        <v>4642867</v>
      </c>
      <c r="Z11" s="21">
        <v>-100</v>
      </c>
      <c r="AA11" s="22">
        <v>-4642867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6610912</v>
      </c>
      <c r="F12" s="31">
        <f t="shared" si="0"/>
        <v>37564226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-5003321</v>
      </c>
      <c r="P12" s="31">
        <f t="shared" si="0"/>
        <v>2069459</v>
      </c>
      <c r="Q12" s="31">
        <f t="shared" si="0"/>
        <v>29467919</v>
      </c>
      <c r="R12" s="31">
        <f t="shared" si="0"/>
        <v>26534057</v>
      </c>
      <c r="S12" s="31">
        <f t="shared" si="0"/>
        <v>-867965</v>
      </c>
      <c r="T12" s="31">
        <f t="shared" si="0"/>
        <v>-2126729</v>
      </c>
      <c r="U12" s="31">
        <f t="shared" si="0"/>
        <v>0</v>
      </c>
      <c r="V12" s="31">
        <f t="shared" si="0"/>
        <v>-2994694</v>
      </c>
      <c r="W12" s="31">
        <f t="shared" si="0"/>
        <v>23539363</v>
      </c>
      <c r="X12" s="31">
        <f t="shared" si="0"/>
        <v>37564226</v>
      </c>
      <c r="Y12" s="31">
        <f t="shared" si="0"/>
        <v>-14024863</v>
      </c>
      <c r="Z12" s="32">
        <f>+IF(X12&lt;&gt;0,+(Y12/X12)*100,0)</f>
        <v>-37.335690079172664</v>
      </c>
      <c r="AA12" s="33">
        <f>SUM(AA6:AA11)</f>
        <v>37564226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71543703</v>
      </c>
      <c r="F17" s="20">
        <v>71543706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71543706</v>
      </c>
      <c r="Y17" s="20">
        <v>-71543706</v>
      </c>
      <c r="Z17" s="21">
        <v>-100</v>
      </c>
      <c r="AA17" s="22">
        <v>71543706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16691156</v>
      </c>
      <c r="F19" s="20">
        <v>278064797</v>
      </c>
      <c r="G19" s="20"/>
      <c r="H19" s="20"/>
      <c r="I19" s="20"/>
      <c r="J19" s="20"/>
      <c r="K19" s="20"/>
      <c r="L19" s="20"/>
      <c r="M19" s="20"/>
      <c r="N19" s="20"/>
      <c r="O19" s="20">
        <v>1383000</v>
      </c>
      <c r="P19" s="20">
        <v>597034</v>
      </c>
      <c r="Q19" s="20">
        <v>6507202</v>
      </c>
      <c r="R19" s="20">
        <v>8487236</v>
      </c>
      <c r="S19" s="20"/>
      <c r="T19" s="20"/>
      <c r="U19" s="20"/>
      <c r="V19" s="20"/>
      <c r="W19" s="20">
        <v>8487236</v>
      </c>
      <c r="X19" s="20">
        <v>278064797</v>
      </c>
      <c r="Y19" s="20">
        <v>-269577561</v>
      </c>
      <c r="Z19" s="21">
        <v>-96.95</v>
      </c>
      <c r="AA19" s="22">
        <v>278064797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113925</v>
      </c>
      <c r="F22" s="20">
        <v>534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534</v>
      </c>
      <c r="Y22" s="20">
        <v>-534</v>
      </c>
      <c r="Z22" s="21">
        <v>-100</v>
      </c>
      <c r="AA22" s="22">
        <v>534</v>
      </c>
    </row>
    <row r="23" spans="1:27" ht="12.75">
      <c r="A23" s="23" t="s">
        <v>48</v>
      </c>
      <c r="B23" s="17"/>
      <c r="C23" s="18"/>
      <c r="D23" s="18"/>
      <c r="E23" s="19">
        <v>1</v>
      </c>
      <c r="F23" s="20">
        <v>4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</v>
      </c>
      <c r="Y23" s="24">
        <v>-4</v>
      </c>
      <c r="Z23" s="25">
        <v>-100</v>
      </c>
      <c r="AA23" s="26">
        <v>4</v>
      </c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88348785</v>
      </c>
      <c r="F24" s="37">
        <f t="shared" si="1"/>
        <v>349609041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1383000</v>
      </c>
      <c r="P24" s="37">
        <f t="shared" si="1"/>
        <v>597034</v>
      </c>
      <c r="Q24" s="37">
        <f t="shared" si="1"/>
        <v>6507202</v>
      </c>
      <c r="R24" s="37">
        <f t="shared" si="1"/>
        <v>8487236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8487236</v>
      </c>
      <c r="X24" s="37">
        <f t="shared" si="1"/>
        <v>349609041</v>
      </c>
      <c r="Y24" s="37">
        <f t="shared" si="1"/>
        <v>-341121805</v>
      </c>
      <c r="Z24" s="38">
        <f>+IF(X24&lt;&gt;0,+(Y24/X24)*100,0)</f>
        <v>-97.57236369639537</v>
      </c>
      <c r="AA24" s="39">
        <f>SUM(AA15:AA23)</f>
        <v>349609041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94959697</v>
      </c>
      <c r="F25" s="31">
        <f t="shared" si="2"/>
        <v>387173267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-3620321</v>
      </c>
      <c r="P25" s="31">
        <f t="shared" si="2"/>
        <v>2666493</v>
      </c>
      <c r="Q25" s="31">
        <f t="shared" si="2"/>
        <v>35975121</v>
      </c>
      <c r="R25" s="31">
        <f t="shared" si="2"/>
        <v>35021293</v>
      </c>
      <c r="S25" s="31">
        <f t="shared" si="2"/>
        <v>-867965</v>
      </c>
      <c r="T25" s="31">
        <f t="shared" si="2"/>
        <v>-2126729</v>
      </c>
      <c r="U25" s="31">
        <f t="shared" si="2"/>
        <v>0</v>
      </c>
      <c r="V25" s="31">
        <f t="shared" si="2"/>
        <v>-2994694</v>
      </c>
      <c r="W25" s="31">
        <f t="shared" si="2"/>
        <v>32026599</v>
      </c>
      <c r="X25" s="31">
        <f t="shared" si="2"/>
        <v>387173267</v>
      </c>
      <c r="Y25" s="31">
        <f t="shared" si="2"/>
        <v>-355146668</v>
      </c>
      <c r="Z25" s="32">
        <f>+IF(X25&lt;&gt;0,+(Y25/X25)*100,0)</f>
        <v>-91.72809650620842</v>
      </c>
      <c r="AA25" s="33">
        <f>+AA12+AA24</f>
        <v>387173267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440574</v>
      </c>
      <c r="F30" s="20">
        <v>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</v>
      </c>
      <c r="Y30" s="20">
        <v>-1</v>
      </c>
      <c r="Z30" s="21">
        <v>-100</v>
      </c>
      <c r="AA30" s="22">
        <v>1</v>
      </c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>
        <v>-3349</v>
      </c>
      <c r="P31" s="20"/>
      <c r="Q31" s="20">
        <v>-5227</v>
      </c>
      <c r="R31" s="20">
        <v>-8576</v>
      </c>
      <c r="S31" s="20"/>
      <c r="T31" s="20"/>
      <c r="U31" s="20"/>
      <c r="V31" s="20"/>
      <c r="W31" s="20">
        <v>-8576</v>
      </c>
      <c r="X31" s="20"/>
      <c r="Y31" s="20">
        <v>-8576</v>
      </c>
      <c r="Z31" s="21"/>
      <c r="AA31" s="22"/>
    </row>
    <row r="32" spans="1:27" ht="12.75">
      <c r="A32" s="23" t="s">
        <v>56</v>
      </c>
      <c r="B32" s="17"/>
      <c r="C32" s="18"/>
      <c r="D32" s="18"/>
      <c r="E32" s="19">
        <v>97340176</v>
      </c>
      <c r="F32" s="20">
        <v>35000000</v>
      </c>
      <c r="G32" s="20"/>
      <c r="H32" s="20"/>
      <c r="I32" s="20"/>
      <c r="J32" s="20"/>
      <c r="K32" s="20"/>
      <c r="L32" s="20"/>
      <c r="M32" s="20"/>
      <c r="N32" s="20"/>
      <c r="O32" s="20">
        <v>-707327</v>
      </c>
      <c r="P32" s="20">
        <v>1289336</v>
      </c>
      <c r="Q32" s="20">
        <v>810604</v>
      </c>
      <c r="R32" s="20">
        <v>1392613</v>
      </c>
      <c r="S32" s="20">
        <v>-133762</v>
      </c>
      <c r="T32" s="20">
        <v>-1510143</v>
      </c>
      <c r="U32" s="20"/>
      <c r="V32" s="20">
        <v>-1643905</v>
      </c>
      <c r="W32" s="20">
        <v>-251292</v>
      </c>
      <c r="X32" s="20">
        <v>35000000</v>
      </c>
      <c r="Y32" s="20">
        <v>-35251292</v>
      </c>
      <c r="Z32" s="21">
        <v>-100.72</v>
      </c>
      <c r="AA32" s="22">
        <v>35000000</v>
      </c>
    </row>
    <row r="33" spans="1:27" ht="12.75">
      <c r="A33" s="23" t="s">
        <v>57</v>
      </c>
      <c r="B33" s="17"/>
      <c r="C33" s="18"/>
      <c r="D33" s="18"/>
      <c r="E33" s="19">
        <v>1055975</v>
      </c>
      <c r="F33" s="20">
        <v>1053968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1053968</v>
      </c>
      <c r="Y33" s="20">
        <v>-1053968</v>
      </c>
      <c r="Z33" s="21">
        <v>-100</v>
      </c>
      <c r="AA33" s="22">
        <v>1053968</v>
      </c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98836725</v>
      </c>
      <c r="F34" s="31">
        <f t="shared" si="3"/>
        <v>36053969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-710676</v>
      </c>
      <c r="P34" s="31">
        <f t="shared" si="3"/>
        <v>1289336</v>
      </c>
      <c r="Q34" s="31">
        <f t="shared" si="3"/>
        <v>805377</v>
      </c>
      <c r="R34" s="31">
        <f t="shared" si="3"/>
        <v>1384037</v>
      </c>
      <c r="S34" s="31">
        <f t="shared" si="3"/>
        <v>-133762</v>
      </c>
      <c r="T34" s="31">
        <f t="shared" si="3"/>
        <v>-1510143</v>
      </c>
      <c r="U34" s="31">
        <f t="shared" si="3"/>
        <v>0</v>
      </c>
      <c r="V34" s="31">
        <f t="shared" si="3"/>
        <v>-1643905</v>
      </c>
      <c r="W34" s="31">
        <f t="shared" si="3"/>
        <v>-259868</v>
      </c>
      <c r="X34" s="31">
        <f t="shared" si="3"/>
        <v>36053969</v>
      </c>
      <c r="Y34" s="31">
        <f t="shared" si="3"/>
        <v>-36313837</v>
      </c>
      <c r="Z34" s="32">
        <f>+IF(X34&lt;&gt;0,+(Y34/X34)*100,0)</f>
        <v>-100.72077501370238</v>
      </c>
      <c r="AA34" s="33">
        <f>SUM(AA29:AA33)</f>
        <v>36053969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>
        <v>279310</v>
      </c>
      <c r="F37" s="20">
        <v>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</v>
      </c>
      <c r="Y37" s="20">
        <v>-2</v>
      </c>
      <c r="Z37" s="21">
        <v>-100</v>
      </c>
      <c r="AA37" s="22">
        <v>2</v>
      </c>
    </row>
    <row r="38" spans="1:27" ht="12.75">
      <c r="A38" s="23" t="s">
        <v>57</v>
      </c>
      <c r="B38" s="17"/>
      <c r="C38" s="18"/>
      <c r="D38" s="18"/>
      <c r="E38" s="19"/>
      <c r="F38" s="20">
        <v>-21000005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-21000005</v>
      </c>
      <c r="Y38" s="20">
        <v>21000005</v>
      </c>
      <c r="Z38" s="21">
        <v>-100</v>
      </c>
      <c r="AA38" s="22">
        <v>-21000005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279310</v>
      </c>
      <c r="F39" s="37">
        <f t="shared" si="4"/>
        <v>-21000003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-21000003</v>
      </c>
      <c r="Y39" s="37">
        <f t="shared" si="4"/>
        <v>21000003</v>
      </c>
      <c r="Z39" s="38">
        <f>+IF(X39&lt;&gt;0,+(Y39/X39)*100,0)</f>
        <v>-100</v>
      </c>
      <c r="AA39" s="39">
        <f>SUM(AA37:AA38)</f>
        <v>-21000003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99116035</v>
      </c>
      <c r="F40" s="31">
        <f t="shared" si="5"/>
        <v>15053966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-710676</v>
      </c>
      <c r="P40" s="31">
        <f t="shared" si="5"/>
        <v>1289336</v>
      </c>
      <c r="Q40" s="31">
        <f t="shared" si="5"/>
        <v>805377</v>
      </c>
      <c r="R40" s="31">
        <f t="shared" si="5"/>
        <v>1384037</v>
      </c>
      <c r="S40" s="31">
        <f t="shared" si="5"/>
        <v>-133762</v>
      </c>
      <c r="T40" s="31">
        <f t="shared" si="5"/>
        <v>-1510143</v>
      </c>
      <c r="U40" s="31">
        <f t="shared" si="5"/>
        <v>0</v>
      </c>
      <c r="V40" s="31">
        <f t="shared" si="5"/>
        <v>-1643905</v>
      </c>
      <c r="W40" s="31">
        <f t="shared" si="5"/>
        <v>-259868</v>
      </c>
      <c r="X40" s="31">
        <f t="shared" si="5"/>
        <v>15053966</v>
      </c>
      <c r="Y40" s="31">
        <f t="shared" si="5"/>
        <v>-15313834</v>
      </c>
      <c r="Z40" s="32">
        <f>+IF(X40&lt;&gt;0,+(Y40/X40)*100,0)</f>
        <v>-101.72624277217047</v>
      </c>
      <c r="AA40" s="33">
        <f>+AA34+AA39</f>
        <v>15053966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-4156338</v>
      </c>
      <c r="F42" s="45">
        <f t="shared" si="6"/>
        <v>372119301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-2909645</v>
      </c>
      <c r="P42" s="45">
        <f t="shared" si="6"/>
        <v>1377157</v>
      </c>
      <c r="Q42" s="45">
        <f t="shared" si="6"/>
        <v>35169744</v>
      </c>
      <c r="R42" s="45">
        <f t="shared" si="6"/>
        <v>33637256</v>
      </c>
      <c r="S42" s="45">
        <f t="shared" si="6"/>
        <v>-734203</v>
      </c>
      <c r="T42" s="45">
        <f t="shared" si="6"/>
        <v>-616586</v>
      </c>
      <c r="U42" s="45">
        <f t="shared" si="6"/>
        <v>0</v>
      </c>
      <c r="V42" s="45">
        <f t="shared" si="6"/>
        <v>-1350789</v>
      </c>
      <c r="W42" s="45">
        <f t="shared" si="6"/>
        <v>32286467</v>
      </c>
      <c r="X42" s="45">
        <f t="shared" si="6"/>
        <v>372119301</v>
      </c>
      <c r="Y42" s="45">
        <f t="shared" si="6"/>
        <v>-339832834</v>
      </c>
      <c r="Z42" s="46">
        <f>+IF(X42&lt;&gt;0,+(Y42/X42)*100,0)</f>
        <v>-91.32362473184372</v>
      </c>
      <c r="AA42" s="47">
        <f>+AA25-AA40</f>
        <v>372119301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-21849890</v>
      </c>
      <c r="F45" s="20">
        <v>353003515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v>-2282558</v>
      </c>
      <c r="R45" s="20">
        <v>-2282558</v>
      </c>
      <c r="S45" s="20"/>
      <c r="T45" s="20">
        <v>-1029334</v>
      </c>
      <c r="U45" s="20"/>
      <c r="V45" s="20">
        <v>-1029334</v>
      </c>
      <c r="W45" s="20">
        <v>-3311892</v>
      </c>
      <c r="X45" s="20">
        <v>353003515</v>
      </c>
      <c r="Y45" s="20">
        <v>-356315407</v>
      </c>
      <c r="Z45" s="48">
        <v>-100.94</v>
      </c>
      <c r="AA45" s="22">
        <v>353003515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-21849890</v>
      </c>
      <c r="F48" s="53">
        <f t="shared" si="7"/>
        <v>353003515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-2282558</v>
      </c>
      <c r="R48" s="53">
        <f t="shared" si="7"/>
        <v>-2282558</v>
      </c>
      <c r="S48" s="53">
        <f t="shared" si="7"/>
        <v>0</v>
      </c>
      <c r="T48" s="53">
        <f t="shared" si="7"/>
        <v>-1029334</v>
      </c>
      <c r="U48" s="53">
        <f t="shared" si="7"/>
        <v>0</v>
      </c>
      <c r="V48" s="53">
        <f t="shared" si="7"/>
        <v>-1029334</v>
      </c>
      <c r="W48" s="53">
        <f t="shared" si="7"/>
        <v>-3311892</v>
      </c>
      <c r="X48" s="53">
        <f t="shared" si="7"/>
        <v>353003515</v>
      </c>
      <c r="Y48" s="53">
        <f t="shared" si="7"/>
        <v>-356315407</v>
      </c>
      <c r="Z48" s="54">
        <f>+IF(X48&lt;&gt;0,+(Y48/X48)*100,0)</f>
        <v>-100.9382036889916</v>
      </c>
      <c r="AA48" s="55">
        <f>SUM(AA45:AA47)</f>
        <v>353003515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11044009</v>
      </c>
      <c r="D6" s="18"/>
      <c r="E6" s="19">
        <v>16558360</v>
      </c>
      <c r="F6" s="20">
        <v>1098476</v>
      </c>
      <c r="G6" s="20">
        <v>-12742827</v>
      </c>
      <c r="H6" s="20">
        <v>-2169226</v>
      </c>
      <c r="I6" s="20">
        <v>1523101</v>
      </c>
      <c r="J6" s="20">
        <v>-13388952</v>
      </c>
      <c r="K6" s="20">
        <v>6172147</v>
      </c>
      <c r="L6" s="20">
        <v>1122925</v>
      </c>
      <c r="M6" s="20">
        <v>-4357096</v>
      </c>
      <c r="N6" s="20">
        <v>2937976</v>
      </c>
      <c r="O6" s="20">
        <v>-5525856</v>
      </c>
      <c r="P6" s="20">
        <v>713420</v>
      </c>
      <c r="Q6" s="20">
        <v>45078081</v>
      </c>
      <c r="R6" s="20">
        <v>40265645</v>
      </c>
      <c r="S6" s="20">
        <v>-10826557</v>
      </c>
      <c r="T6" s="20">
        <v>-1146680</v>
      </c>
      <c r="U6" s="20">
        <v>-60260667</v>
      </c>
      <c r="V6" s="20">
        <v>-72233904</v>
      </c>
      <c r="W6" s="20">
        <v>-42419235</v>
      </c>
      <c r="X6" s="20">
        <v>1098476</v>
      </c>
      <c r="Y6" s="20">
        <v>-43517711</v>
      </c>
      <c r="Z6" s="21">
        <v>-3961.64</v>
      </c>
      <c r="AA6" s="22">
        <v>1098476</v>
      </c>
    </row>
    <row r="7" spans="1:27" ht="12.75">
      <c r="A7" s="23" t="s">
        <v>34</v>
      </c>
      <c r="B7" s="17"/>
      <c r="C7" s="18"/>
      <c r="D7" s="18"/>
      <c r="E7" s="19">
        <v>5709366</v>
      </c>
      <c r="F7" s="20">
        <v>24620800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1785717</v>
      </c>
      <c r="T7" s="20"/>
      <c r="U7" s="20"/>
      <c r="V7" s="20">
        <v>1785717</v>
      </c>
      <c r="W7" s="20">
        <v>1785717</v>
      </c>
      <c r="X7" s="20">
        <v>24620800</v>
      </c>
      <c r="Y7" s="20">
        <v>-22835083</v>
      </c>
      <c r="Z7" s="21">
        <v>-92.75</v>
      </c>
      <c r="AA7" s="22">
        <v>24620800</v>
      </c>
    </row>
    <row r="8" spans="1:27" ht="12.75">
      <c r="A8" s="23" t="s">
        <v>35</v>
      </c>
      <c r="B8" s="17"/>
      <c r="C8" s="18">
        <v>-5224916</v>
      </c>
      <c r="D8" s="18"/>
      <c r="E8" s="19">
        <v>5987139</v>
      </c>
      <c r="F8" s="20">
        <v>23660398</v>
      </c>
      <c r="G8" s="20">
        <v>1760624</v>
      </c>
      <c r="H8" s="20">
        <v>-483836</v>
      </c>
      <c r="I8" s="20">
        <v>3366525</v>
      </c>
      <c r="J8" s="20">
        <v>4643313</v>
      </c>
      <c r="K8" s="20">
        <v>-1795642</v>
      </c>
      <c r="L8" s="20">
        <v>826782</v>
      </c>
      <c r="M8" s="20">
        <v>1405065</v>
      </c>
      <c r="N8" s="20">
        <v>436205</v>
      </c>
      <c r="O8" s="20">
        <v>2213348</v>
      </c>
      <c r="P8" s="20">
        <v>2810476</v>
      </c>
      <c r="Q8" s="20">
        <v>1898607</v>
      </c>
      <c r="R8" s="20">
        <v>6922431</v>
      </c>
      <c r="S8" s="20">
        <v>52670433</v>
      </c>
      <c r="T8" s="20">
        <v>2507086</v>
      </c>
      <c r="U8" s="20">
        <v>2413620</v>
      </c>
      <c r="V8" s="20">
        <v>57591139</v>
      </c>
      <c r="W8" s="20">
        <v>69593088</v>
      </c>
      <c r="X8" s="20">
        <v>23660398</v>
      </c>
      <c r="Y8" s="20">
        <v>45932690</v>
      </c>
      <c r="Z8" s="21">
        <v>194.13</v>
      </c>
      <c r="AA8" s="22">
        <v>23660398</v>
      </c>
    </row>
    <row r="9" spans="1:27" ht="12.75">
      <c r="A9" s="23" t="s">
        <v>36</v>
      </c>
      <c r="B9" s="17"/>
      <c r="C9" s="18">
        <v>10912347</v>
      </c>
      <c r="D9" s="18"/>
      <c r="E9" s="19">
        <v>11892289</v>
      </c>
      <c r="F9" s="20">
        <v>12550019</v>
      </c>
      <c r="G9" s="20">
        <v>180483</v>
      </c>
      <c r="H9" s="20">
        <v>11144</v>
      </c>
      <c r="I9" s="20">
        <v>15385</v>
      </c>
      <c r="J9" s="20">
        <v>207012</v>
      </c>
      <c r="K9" s="20">
        <v>8599</v>
      </c>
      <c r="L9" s="20">
        <v>144242</v>
      </c>
      <c r="M9" s="20">
        <v>372648</v>
      </c>
      <c r="N9" s="20">
        <v>525489</v>
      </c>
      <c r="O9" s="20">
        <v>530039</v>
      </c>
      <c r="P9" s="20">
        <v>310453</v>
      </c>
      <c r="Q9" s="20">
        <v>587683</v>
      </c>
      <c r="R9" s="20">
        <v>1428175</v>
      </c>
      <c r="S9" s="20">
        <v>58011642</v>
      </c>
      <c r="T9" s="20">
        <v>42150</v>
      </c>
      <c r="U9" s="20">
        <v>619173</v>
      </c>
      <c r="V9" s="20">
        <v>58672965</v>
      </c>
      <c r="W9" s="20">
        <v>60833641</v>
      </c>
      <c r="X9" s="20">
        <v>12550019</v>
      </c>
      <c r="Y9" s="20">
        <v>48283622</v>
      </c>
      <c r="Z9" s="21">
        <v>384.73</v>
      </c>
      <c r="AA9" s="22">
        <v>12550019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-139653</v>
      </c>
      <c r="D11" s="18"/>
      <c r="E11" s="19">
        <v>1449961</v>
      </c>
      <c r="F11" s="20">
        <v>1313847</v>
      </c>
      <c r="G11" s="20"/>
      <c r="H11" s="20">
        <v>-18199</v>
      </c>
      <c r="I11" s="20"/>
      <c r="J11" s="20">
        <v>-18199</v>
      </c>
      <c r="K11" s="20">
        <v>-4382</v>
      </c>
      <c r="L11" s="20">
        <v>-87</v>
      </c>
      <c r="M11" s="20"/>
      <c r="N11" s="20">
        <v>-4469</v>
      </c>
      <c r="O11" s="20">
        <v>52139</v>
      </c>
      <c r="P11" s="20">
        <v>-641982</v>
      </c>
      <c r="Q11" s="20">
        <v>-78699</v>
      </c>
      <c r="R11" s="20">
        <v>-668542</v>
      </c>
      <c r="S11" s="20">
        <v>663577</v>
      </c>
      <c r="T11" s="20">
        <v>-1555</v>
      </c>
      <c r="U11" s="20">
        <v>-2008</v>
      </c>
      <c r="V11" s="20">
        <v>660014</v>
      </c>
      <c r="W11" s="20">
        <v>-31196</v>
      </c>
      <c r="X11" s="20">
        <v>1313847</v>
      </c>
      <c r="Y11" s="20">
        <v>-1345043</v>
      </c>
      <c r="Z11" s="21">
        <v>-102.37</v>
      </c>
      <c r="AA11" s="22">
        <v>1313847</v>
      </c>
    </row>
    <row r="12" spans="1:27" ht="12.75">
      <c r="A12" s="27" t="s">
        <v>39</v>
      </c>
      <c r="B12" s="28"/>
      <c r="C12" s="29">
        <f aca="true" t="shared" si="0" ref="C12:Y12">SUM(C6:C11)</f>
        <v>16591787</v>
      </c>
      <c r="D12" s="29">
        <f>SUM(D6:D11)</f>
        <v>0</v>
      </c>
      <c r="E12" s="30">
        <f t="shared" si="0"/>
        <v>41597115</v>
      </c>
      <c r="F12" s="31">
        <f t="shared" si="0"/>
        <v>63243540</v>
      </c>
      <c r="G12" s="31">
        <f t="shared" si="0"/>
        <v>-10801720</v>
      </c>
      <c r="H12" s="31">
        <f t="shared" si="0"/>
        <v>-2660117</v>
      </c>
      <c r="I12" s="31">
        <f t="shared" si="0"/>
        <v>4905011</v>
      </c>
      <c r="J12" s="31">
        <f t="shared" si="0"/>
        <v>-8556826</v>
      </c>
      <c r="K12" s="31">
        <f t="shared" si="0"/>
        <v>4380722</v>
      </c>
      <c r="L12" s="31">
        <f t="shared" si="0"/>
        <v>2093862</v>
      </c>
      <c r="M12" s="31">
        <f t="shared" si="0"/>
        <v>-2579383</v>
      </c>
      <c r="N12" s="31">
        <f t="shared" si="0"/>
        <v>3895201</v>
      </c>
      <c r="O12" s="31">
        <f t="shared" si="0"/>
        <v>-2730330</v>
      </c>
      <c r="P12" s="31">
        <f t="shared" si="0"/>
        <v>3192367</v>
      </c>
      <c r="Q12" s="31">
        <f t="shared" si="0"/>
        <v>47485672</v>
      </c>
      <c r="R12" s="31">
        <f t="shared" si="0"/>
        <v>47947709</v>
      </c>
      <c r="S12" s="31">
        <f t="shared" si="0"/>
        <v>102304812</v>
      </c>
      <c r="T12" s="31">
        <f t="shared" si="0"/>
        <v>1401001</v>
      </c>
      <c r="U12" s="31">
        <f t="shared" si="0"/>
        <v>-57229882</v>
      </c>
      <c r="V12" s="31">
        <f t="shared" si="0"/>
        <v>46475931</v>
      </c>
      <c r="W12" s="31">
        <f t="shared" si="0"/>
        <v>89762015</v>
      </c>
      <c r="X12" s="31">
        <f t="shared" si="0"/>
        <v>63243540</v>
      </c>
      <c r="Y12" s="31">
        <f t="shared" si="0"/>
        <v>26518475</v>
      </c>
      <c r="Z12" s="32">
        <f>+IF(X12&lt;&gt;0,+(Y12/X12)*100,0)</f>
        <v>41.930725256682344</v>
      </c>
      <c r="AA12" s="33">
        <f>SUM(AA6:AA11)</f>
        <v>63243540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>
        <v>346227</v>
      </c>
      <c r="F15" s="20">
        <v>346550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>
        <v>346227</v>
      </c>
      <c r="T15" s="20"/>
      <c r="U15" s="20"/>
      <c r="V15" s="20">
        <v>346227</v>
      </c>
      <c r="W15" s="20">
        <v>346227</v>
      </c>
      <c r="X15" s="20">
        <v>346550</v>
      </c>
      <c r="Y15" s="20">
        <v>-323</v>
      </c>
      <c r="Z15" s="21">
        <v>-0.09</v>
      </c>
      <c r="AA15" s="22">
        <v>346550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-37486008</v>
      </c>
      <c r="D17" s="18"/>
      <c r="E17" s="19">
        <v>53206581</v>
      </c>
      <c r="F17" s="20">
        <v>20720569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>
        <v>15720573</v>
      </c>
      <c r="T17" s="20"/>
      <c r="U17" s="20"/>
      <c r="V17" s="20">
        <v>15720573</v>
      </c>
      <c r="W17" s="20">
        <v>15720573</v>
      </c>
      <c r="X17" s="20">
        <v>20720569</v>
      </c>
      <c r="Y17" s="20">
        <v>-4999996</v>
      </c>
      <c r="Z17" s="21">
        <v>-24.13</v>
      </c>
      <c r="AA17" s="22">
        <v>20720569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-26810204</v>
      </c>
      <c r="D19" s="18"/>
      <c r="E19" s="19">
        <v>435084372</v>
      </c>
      <c r="F19" s="20">
        <v>402170721</v>
      </c>
      <c r="G19" s="20"/>
      <c r="H19" s="20"/>
      <c r="I19" s="20"/>
      <c r="J19" s="20"/>
      <c r="K19" s="20"/>
      <c r="L19" s="20">
        <v>1067913</v>
      </c>
      <c r="M19" s="20"/>
      <c r="N19" s="20">
        <v>1067913</v>
      </c>
      <c r="O19" s="20">
        <v>565815</v>
      </c>
      <c r="P19" s="20"/>
      <c r="Q19" s="20">
        <v>1765697</v>
      </c>
      <c r="R19" s="20">
        <v>2331512</v>
      </c>
      <c r="S19" s="20">
        <v>392509386</v>
      </c>
      <c r="T19" s="20"/>
      <c r="U19" s="20">
        <v>112430</v>
      </c>
      <c r="V19" s="20">
        <v>392621816</v>
      </c>
      <c r="W19" s="20">
        <v>396021241</v>
      </c>
      <c r="X19" s="20">
        <v>402170721</v>
      </c>
      <c r="Y19" s="20">
        <v>-6149480</v>
      </c>
      <c r="Z19" s="21">
        <v>-1.53</v>
      </c>
      <c r="AA19" s="22">
        <v>402170721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>
        <v>3620874</v>
      </c>
      <c r="F21" s="20">
        <v>3620874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3620874</v>
      </c>
      <c r="T21" s="20"/>
      <c r="U21" s="20"/>
      <c r="V21" s="20">
        <v>3620874</v>
      </c>
      <c r="W21" s="20">
        <v>3620874</v>
      </c>
      <c r="X21" s="20">
        <v>3620874</v>
      </c>
      <c r="Y21" s="20"/>
      <c r="Z21" s="21"/>
      <c r="AA21" s="22">
        <v>3620874</v>
      </c>
    </row>
    <row r="22" spans="1:27" ht="12.75">
      <c r="A22" s="23" t="s">
        <v>47</v>
      </c>
      <c r="B22" s="17"/>
      <c r="C22" s="18">
        <v>-399821</v>
      </c>
      <c r="D22" s="18"/>
      <c r="E22" s="19">
        <v>1137791</v>
      </c>
      <c r="F22" s="20">
        <v>737970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v>737970</v>
      </c>
      <c r="T22" s="20"/>
      <c r="U22" s="20"/>
      <c r="V22" s="20">
        <v>737970</v>
      </c>
      <c r="W22" s="20">
        <v>737970</v>
      </c>
      <c r="X22" s="20">
        <v>737970</v>
      </c>
      <c r="Y22" s="20"/>
      <c r="Z22" s="21"/>
      <c r="AA22" s="22">
        <v>737970</v>
      </c>
    </row>
    <row r="23" spans="1:27" ht="12.75">
      <c r="A23" s="23" t="s">
        <v>48</v>
      </c>
      <c r="B23" s="17"/>
      <c r="C23" s="18">
        <v>-711274</v>
      </c>
      <c r="D23" s="18"/>
      <c r="E23" s="19">
        <v>610183</v>
      </c>
      <c r="F23" s="20">
        <v>610183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>
        <v>-417482</v>
      </c>
      <c r="T23" s="20"/>
      <c r="U23" s="24"/>
      <c r="V23" s="24">
        <v>-417482</v>
      </c>
      <c r="W23" s="24">
        <v>-417482</v>
      </c>
      <c r="X23" s="20">
        <v>610183</v>
      </c>
      <c r="Y23" s="24">
        <v>-1027665</v>
      </c>
      <c r="Z23" s="25">
        <v>-168.42</v>
      </c>
      <c r="AA23" s="26">
        <v>610183</v>
      </c>
    </row>
    <row r="24" spans="1:27" ht="12.75">
      <c r="A24" s="27" t="s">
        <v>49</v>
      </c>
      <c r="B24" s="35"/>
      <c r="C24" s="29">
        <f aca="true" t="shared" si="1" ref="C24:Y24">SUM(C15:C23)</f>
        <v>-65407307</v>
      </c>
      <c r="D24" s="29">
        <f>SUM(D15:D23)</f>
        <v>0</v>
      </c>
      <c r="E24" s="36">
        <f t="shared" si="1"/>
        <v>494006028</v>
      </c>
      <c r="F24" s="37">
        <f t="shared" si="1"/>
        <v>428206867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1067913</v>
      </c>
      <c r="M24" s="37">
        <f t="shared" si="1"/>
        <v>0</v>
      </c>
      <c r="N24" s="37">
        <f t="shared" si="1"/>
        <v>1067913</v>
      </c>
      <c r="O24" s="37">
        <f t="shared" si="1"/>
        <v>565815</v>
      </c>
      <c r="P24" s="37">
        <f t="shared" si="1"/>
        <v>0</v>
      </c>
      <c r="Q24" s="37">
        <f t="shared" si="1"/>
        <v>1765697</v>
      </c>
      <c r="R24" s="37">
        <f t="shared" si="1"/>
        <v>2331512</v>
      </c>
      <c r="S24" s="37">
        <f t="shared" si="1"/>
        <v>412517548</v>
      </c>
      <c r="T24" s="37">
        <f t="shared" si="1"/>
        <v>0</v>
      </c>
      <c r="U24" s="37">
        <f t="shared" si="1"/>
        <v>112430</v>
      </c>
      <c r="V24" s="37">
        <f t="shared" si="1"/>
        <v>412629978</v>
      </c>
      <c r="W24" s="37">
        <f t="shared" si="1"/>
        <v>416029403</v>
      </c>
      <c r="X24" s="37">
        <f t="shared" si="1"/>
        <v>428206867</v>
      </c>
      <c r="Y24" s="37">
        <f t="shared" si="1"/>
        <v>-12177464</v>
      </c>
      <c r="Z24" s="38">
        <f>+IF(X24&lt;&gt;0,+(Y24/X24)*100,0)</f>
        <v>-2.8438273503913707</v>
      </c>
      <c r="AA24" s="39">
        <f>SUM(AA15:AA23)</f>
        <v>428206867</v>
      </c>
    </row>
    <row r="25" spans="1:27" ht="12.75">
      <c r="A25" s="27" t="s">
        <v>50</v>
      </c>
      <c r="B25" s="28"/>
      <c r="C25" s="29">
        <f aca="true" t="shared" si="2" ref="C25:Y25">+C12+C24</f>
        <v>-48815520</v>
      </c>
      <c r="D25" s="29">
        <f>+D12+D24</f>
        <v>0</v>
      </c>
      <c r="E25" s="30">
        <f t="shared" si="2"/>
        <v>535603143</v>
      </c>
      <c r="F25" s="31">
        <f t="shared" si="2"/>
        <v>491450407</v>
      </c>
      <c r="G25" s="31">
        <f t="shared" si="2"/>
        <v>-10801720</v>
      </c>
      <c r="H25" s="31">
        <f t="shared" si="2"/>
        <v>-2660117</v>
      </c>
      <c r="I25" s="31">
        <f t="shared" si="2"/>
        <v>4905011</v>
      </c>
      <c r="J25" s="31">
        <f t="shared" si="2"/>
        <v>-8556826</v>
      </c>
      <c r="K25" s="31">
        <f t="shared" si="2"/>
        <v>4380722</v>
      </c>
      <c r="L25" s="31">
        <f t="shared" si="2"/>
        <v>3161775</v>
      </c>
      <c r="M25" s="31">
        <f t="shared" si="2"/>
        <v>-2579383</v>
      </c>
      <c r="N25" s="31">
        <f t="shared" si="2"/>
        <v>4963114</v>
      </c>
      <c r="O25" s="31">
        <f t="shared" si="2"/>
        <v>-2164515</v>
      </c>
      <c r="P25" s="31">
        <f t="shared" si="2"/>
        <v>3192367</v>
      </c>
      <c r="Q25" s="31">
        <f t="shared" si="2"/>
        <v>49251369</v>
      </c>
      <c r="R25" s="31">
        <f t="shared" si="2"/>
        <v>50279221</v>
      </c>
      <c r="S25" s="31">
        <f t="shared" si="2"/>
        <v>514822360</v>
      </c>
      <c r="T25" s="31">
        <f t="shared" si="2"/>
        <v>1401001</v>
      </c>
      <c r="U25" s="31">
        <f t="shared" si="2"/>
        <v>-57117452</v>
      </c>
      <c r="V25" s="31">
        <f t="shared" si="2"/>
        <v>459105909</v>
      </c>
      <c r="W25" s="31">
        <f t="shared" si="2"/>
        <v>505791418</v>
      </c>
      <c r="X25" s="31">
        <f t="shared" si="2"/>
        <v>491450407</v>
      </c>
      <c r="Y25" s="31">
        <f t="shared" si="2"/>
        <v>14341011</v>
      </c>
      <c r="Z25" s="32">
        <f>+IF(X25&lt;&gt;0,+(Y25/X25)*100,0)</f>
        <v>2.918099323092025</v>
      </c>
      <c r="AA25" s="33">
        <f>+AA12+AA24</f>
        <v>491450407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60941</v>
      </c>
      <c r="D30" s="18"/>
      <c r="E30" s="19">
        <v>85272</v>
      </c>
      <c r="F30" s="20">
        <v>146213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v>146213</v>
      </c>
      <c r="T30" s="20"/>
      <c r="U30" s="20"/>
      <c r="V30" s="20">
        <v>146213</v>
      </c>
      <c r="W30" s="20">
        <v>146213</v>
      </c>
      <c r="X30" s="20">
        <v>146213</v>
      </c>
      <c r="Y30" s="20"/>
      <c r="Z30" s="21"/>
      <c r="AA30" s="22">
        <v>146213</v>
      </c>
    </row>
    <row r="31" spans="1:27" ht="12.75">
      <c r="A31" s="23" t="s">
        <v>55</v>
      </c>
      <c r="B31" s="17"/>
      <c r="C31" s="18"/>
      <c r="D31" s="18"/>
      <c r="E31" s="19">
        <v>1846920</v>
      </c>
      <c r="F31" s="20">
        <v>1815116</v>
      </c>
      <c r="G31" s="20"/>
      <c r="H31" s="20"/>
      <c r="I31" s="20"/>
      <c r="J31" s="20"/>
      <c r="K31" s="20">
        <v>-2453</v>
      </c>
      <c r="L31" s="20"/>
      <c r="M31" s="20"/>
      <c r="N31" s="20">
        <v>-2453</v>
      </c>
      <c r="O31" s="20"/>
      <c r="P31" s="20">
        <v>-10688</v>
      </c>
      <c r="Q31" s="20"/>
      <c r="R31" s="20">
        <v>-10688</v>
      </c>
      <c r="S31" s="20">
        <v>1801975</v>
      </c>
      <c r="T31" s="20"/>
      <c r="U31" s="20">
        <v>-2392</v>
      </c>
      <c r="V31" s="20">
        <v>1799583</v>
      </c>
      <c r="W31" s="20">
        <v>1786442</v>
      </c>
      <c r="X31" s="20">
        <v>1815116</v>
      </c>
      <c r="Y31" s="20">
        <v>-28674</v>
      </c>
      <c r="Z31" s="21">
        <v>-1.58</v>
      </c>
      <c r="AA31" s="22">
        <v>1815116</v>
      </c>
    </row>
    <row r="32" spans="1:27" ht="12.75">
      <c r="A32" s="23" t="s">
        <v>56</v>
      </c>
      <c r="B32" s="17"/>
      <c r="C32" s="18">
        <v>15765887</v>
      </c>
      <c r="D32" s="18"/>
      <c r="E32" s="19">
        <v>52724324</v>
      </c>
      <c r="F32" s="20">
        <v>56550546</v>
      </c>
      <c r="G32" s="20">
        <v>-12757025</v>
      </c>
      <c r="H32" s="20">
        <v>-1161825</v>
      </c>
      <c r="I32" s="20">
        <v>1946327</v>
      </c>
      <c r="J32" s="20">
        <v>-11972523</v>
      </c>
      <c r="K32" s="20">
        <v>-538682</v>
      </c>
      <c r="L32" s="20">
        <v>-1283108</v>
      </c>
      <c r="M32" s="20">
        <v>-8707842</v>
      </c>
      <c r="N32" s="20">
        <v>-10529632</v>
      </c>
      <c r="O32" s="20">
        <v>-3481218</v>
      </c>
      <c r="P32" s="20">
        <v>810617</v>
      </c>
      <c r="Q32" s="20">
        <v>23268649</v>
      </c>
      <c r="R32" s="20">
        <v>20598048</v>
      </c>
      <c r="S32" s="20">
        <v>54468265</v>
      </c>
      <c r="T32" s="20">
        <v>5137888</v>
      </c>
      <c r="U32" s="20">
        <v>-42932606</v>
      </c>
      <c r="V32" s="20">
        <v>16673547</v>
      </c>
      <c r="W32" s="20">
        <v>14769440</v>
      </c>
      <c r="X32" s="20">
        <v>56550546</v>
      </c>
      <c r="Y32" s="20">
        <v>-41781106</v>
      </c>
      <c r="Z32" s="21">
        <v>-73.88</v>
      </c>
      <c r="AA32" s="22">
        <v>56550546</v>
      </c>
    </row>
    <row r="33" spans="1:27" ht="12.75">
      <c r="A33" s="23" t="s">
        <v>57</v>
      </c>
      <c r="B33" s="17"/>
      <c r="C33" s="18">
        <v>4389647</v>
      </c>
      <c r="D33" s="18"/>
      <c r="E33" s="19">
        <v>15750176</v>
      </c>
      <c r="F33" s="20">
        <v>20997276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>
        <v>16736304</v>
      </c>
      <c r="T33" s="20"/>
      <c r="U33" s="20"/>
      <c r="V33" s="20">
        <v>16736304</v>
      </c>
      <c r="W33" s="20">
        <v>16736304</v>
      </c>
      <c r="X33" s="20">
        <v>20997276</v>
      </c>
      <c r="Y33" s="20">
        <v>-4260972</v>
      </c>
      <c r="Z33" s="21">
        <v>-20.29</v>
      </c>
      <c r="AA33" s="22">
        <v>20997276</v>
      </c>
    </row>
    <row r="34" spans="1:27" ht="12.75">
      <c r="A34" s="27" t="s">
        <v>58</v>
      </c>
      <c r="B34" s="28"/>
      <c r="C34" s="29">
        <f aca="true" t="shared" si="3" ref="C34:Y34">SUM(C29:C33)</f>
        <v>20216475</v>
      </c>
      <c r="D34" s="29">
        <f>SUM(D29:D33)</f>
        <v>0</v>
      </c>
      <c r="E34" s="30">
        <f t="shared" si="3"/>
        <v>70406692</v>
      </c>
      <c r="F34" s="31">
        <f t="shared" si="3"/>
        <v>79509151</v>
      </c>
      <c r="G34" s="31">
        <f t="shared" si="3"/>
        <v>-12757025</v>
      </c>
      <c r="H34" s="31">
        <f t="shared" si="3"/>
        <v>-1161825</v>
      </c>
      <c r="I34" s="31">
        <f t="shared" si="3"/>
        <v>1946327</v>
      </c>
      <c r="J34" s="31">
        <f t="shared" si="3"/>
        <v>-11972523</v>
      </c>
      <c r="K34" s="31">
        <f t="shared" si="3"/>
        <v>-541135</v>
      </c>
      <c r="L34" s="31">
        <f t="shared" si="3"/>
        <v>-1283108</v>
      </c>
      <c r="M34" s="31">
        <f t="shared" si="3"/>
        <v>-8707842</v>
      </c>
      <c r="N34" s="31">
        <f t="shared" si="3"/>
        <v>-10532085</v>
      </c>
      <c r="O34" s="31">
        <f t="shared" si="3"/>
        <v>-3481218</v>
      </c>
      <c r="P34" s="31">
        <f t="shared" si="3"/>
        <v>799929</v>
      </c>
      <c r="Q34" s="31">
        <f t="shared" si="3"/>
        <v>23268649</v>
      </c>
      <c r="R34" s="31">
        <f t="shared" si="3"/>
        <v>20587360</v>
      </c>
      <c r="S34" s="31">
        <f t="shared" si="3"/>
        <v>73152757</v>
      </c>
      <c r="T34" s="31">
        <f t="shared" si="3"/>
        <v>5137888</v>
      </c>
      <c r="U34" s="31">
        <f t="shared" si="3"/>
        <v>-42934998</v>
      </c>
      <c r="V34" s="31">
        <f t="shared" si="3"/>
        <v>35355647</v>
      </c>
      <c r="W34" s="31">
        <f t="shared" si="3"/>
        <v>33438399</v>
      </c>
      <c r="X34" s="31">
        <f t="shared" si="3"/>
        <v>79509151</v>
      </c>
      <c r="Y34" s="31">
        <f t="shared" si="3"/>
        <v>-46070752</v>
      </c>
      <c r="Z34" s="32">
        <f>+IF(X34&lt;&gt;0,+(Y34/X34)*100,0)</f>
        <v>-57.94396169567953</v>
      </c>
      <c r="AA34" s="33">
        <f>SUM(AA29:AA33)</f>
        <v>79509151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212140</v>
      </c>
      <c r="D37" s="18"/>
      <c r="E37" s="19">
        <v>6863</v>
      </c>
      <c r="F37" s="20">
        <v>219004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>
        <v>219004</v>
      </c>
      <c r="T37" s="20"/>
      <c r="U37" s="20"/>
      <c r="V37" s="20">
        <v>219004</v>
      </c>
      <c r="W37" s="20">
        <v>219004</v>
      </c>
      <c r="X37" s="20">
        <v>219004</v>
      </c>
      <c r="Y37" s="20"/>
      <c r="Z37" s="21"/>
      <c r="AA37" s="22">
        <v>219004</v>
      </c>
    </row>
    <row r="38" spans="1:27" ht="12.75">
      <c r="A38" s="23" t="s">
        <v>57</v>
      </c>
      <c r="B38" s="17"/>
      <c r="C38" s="18">
        <v>-684647</v>
      </c>
      <c r="D38" s="18"/>
      <c r="E38" s="19">
        <v>33792852</v>
      </c>
      <c r="F38" s="20">
        <v>33108205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v>33108205</v>
      </c>
      <c r="T38" s="20"/>
      <c r="U38" s="20"/>
      <c r="V38" s="20">
        <v>33108205</v>
      </c>
      <c r="W38" s="20">
        <v>33108205</v>
      </c>
      <c r="X38" s="20">
        <v>33108205</v>
      </c>
      <c r="Y38" s="20"/>
      <c r="Z38" s="21"/>
      <c r="AA38" s="22">
        <v>33108205</v>
      </c>
    </row>
    <row r="39" spans="1:27" ht="12.75">
      <c r="A39" s="27" t="s">
        <v>61</v>
      </c>
      <c r="B39" s="35"/>
      <c r="C39" s="29">
        <f aca="true" t="shared" si="4" ref="C39:Y39">SUM(C37:C38)</f>
        <v>-472507</v>
      </c>
      <c r="D39" s="29">
        <f>SUM(D37:D38)</f>
        <v>0</v>
      </c>
      <c r="E39" s="36">
        <f t="shared" si="4"/>
        <v>33799715</v>
      </c>
      <c r="F39" s="37">
        <f t="shared" si="4"/>
        <v>33327209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33327209</v>
      </c>
      <c r="T39" s="37">
        <f t="shared" si="4"/>
        <v>0</v>
      </c>
      <c r="U39" s="37">
        <f t="shared" si="4"/>
        <v>0</v>
      </c>
      <c r="V39" s="37">
        <f t="shared" si="4"/>
        <v>33327209</v>
      </c>
      <c r="W39" s="37">
        <f t="shared" si="4"/>
        <v>33327209</v>
      </c>
      <c r="X39" s="37">
        <f t="shared" si="4"/>
        <v>33327209</v>
      </c>
      <c r="Y39" s="37">
        <f t="shared" si="4"/>
        <v>0</v>
      </c>
      <c r="Z39" s="38">
        <f>+IF(X39&lt;&gt;0,+(Y39/X39)*100,0)</f>
        <v>0</v>
      </c>
      <c r="AA39" s="39">
        <f>SUM(AA37:AA38)</f>
        <v>33327209</v>
      </c>
    </row>
    <row r="40" spans="1:27" ht="12.75">
      <c r="A40" s="27" t="s">
        <v>62</v>
      </c>
      <c r="B40" s="28"/>
      <c r="C40" s="29">
        <f aca="true" t="shared" si="5" ref="C40:Y40">+C34+C39</f>
        <v>19743968</v>
      </c>
      <c r="D40" s="29">
        <f>+D34+D39</f>
        <v>0</v>
      </c>
      <c r="E40" s="30">
        <f t="shared" si="5"/>
        <v>104206407</v>
      </c>
      <c r="F40" s="31">
        <f t="shared" si="5"/>
        <v>112836360</v>
      </c>
      <c r="G40" s="31">
        <f t="shared" si="5"/>
        <v>-12757025</v>
      </c>
      <c r="H40" s="31">
        <f t="shared" si="5"/>
        <v>-1161825</v>
      </c>
      <c r="I40" s="31">
        <f t="shared" si="5"/>
        <v>1946327</v>
      </c>
      <c r="J40" s="31">
        <f t="shared" si="5"/>
        <v>-11972523</v>
      </c>
      <c r="K40" s="31">
        <f t="shared" si="5"/>
        <v>-541135</v>
      </c>
      <c r="L40" s="31">
        <f t="shared" si="5"/>
        <v>-1283108</v>
      </c>
      <c r="M40" s="31">
        <f t="shared" si="5"/>
        <v>-8707842</v>
      </c>
      <c r="N40" s="31">
        <f t="shared" si="5"/>
        <v>-10532085</v>
      </c>
      <c r="O40" s="31">
        <f t="shared" si="5"/>
        <v>-3481218</v>
      </c>
      <c r="P40" s="31">
        <f t="shared" si="5"/>
        <v>799929</v>
      </c>
      <c r="Q40" s="31">
        <f t="shared" si="5"/>
        <v>23268649</v>
      </c>
      <c r="R40" s="31">
        <f t="shared" si="5"/>
        <v>20587360</v>
      </c>
      <c r="S40" s="31">
        <f t="shared" si="5"/>
        <v>106479966</v>
      </c>
      <c r="T40" s="31">
        <f t="shared" si="5"/>
        <v>5137888</v>
      </c>
      <c r="U40" s="31">
        <f t="shared" si="5"/>
        <v>-42934998</v>
      </c>
      <c r="V40" s="31">
        <f t="shared" si="5"/>
        <v>68682856</v>
      </c>
      <c r="W40" s="31">
        <f t="shared" si="5"/>
        <v>66765608</v>
      </c>
      <c r="X40" s="31">
        <f t="shared" si="5"/>
        <v>112836360</v>
      </c>
      <c r="Y40" s="31">
        <f t="shared" si="5"/>
        <v>-46070752</v>
      </c>
      <c r="Z40" s="32">
        <f>+IF(X40&lt;&gt;0,+(Y40/X40)*100,0)</f>
        <v>-40.82970418400594</v>
      </c>
      <c r="AA40" s="33">
        <f>+AA34+AA39</f>
        <v>112836360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-68559488</v>
      </c>
      <c r="D42" s="43">
        <f>+D25-D40</f>
        <v>0</v>
      </c>
      <c r="E42" s="44">
        <f t="shared" si="6"/>
        <v>431396736</v>
      </c>
      <c r="F42" s="45">
        <f t="shared" si="6"/>
        <v>378614047</v>
      </c>
      <c r="G42" s="45">
        <f t="shared" si="6"/>
        <v>1955305</v>
      </c>
      <c r="H42" s="45">
        <f t="shared" si="6"/>
        <v>-1498292</v>
      </c>
      <c r="I42" s="45">
        <f t="shared" si="6"/>
        <v>2958684</v>
      </c>
      <c r="J42" s="45">
        <f t="shared" si="6"/>
        <v>3415697</v>
      </c>
      <c r="K42" s="45">
        <f t="shared" si="6"/>
        <v>4921857</v>
      </c>
      <c r="L42" s="45">
        <f t="shared" si="6"/>
        <v>4444883</v>
      </c>
      <c r="M42" s="45">
        <f t="shared" si="6"/>
        <v>6128459</v>
      </c>
      <c r="N42" s="45">
        <f t="shared" si="6"/>
        <v>15495199</v>
      </c>
      <c r="O42" s="45">
        <f t="shared" si="6"/>
        <v>1316703</v>
      </c>
      <c r="P42" s="45">
        <f t="shared" si="6"/>
        <v>2392438</v>
      </c>
      <c r="Q42" s="45">
        <f t="shared" si="6"/>
        <v>25982720</v>
      </c>
      <c r="R42" s="45">
        <f t="shared" si="6"/>
        <v>29691861</v>
      </c>
      <c r="S42" s="45">
        <f t="shared" si="6"/>
        <v>408342394</v>
      </c>
      <c r="T42" s="45">
        <f t="shared" si="6"/>
        <v>-3736887</v>
      </c>
      <c r="U42" s="45">
        <f t="shared" si="6"/>
        <v>-14182454</v>
      </c>
      <c r="V42" s="45">
        <f t="shared" si="6"/>
        <v>390423053</v>
      </c>
      <c r="W42" s="45">
        <f t="shared" si="6"/>
        <v>439025810</v>
      </c>
      <c r="X42" s="45">
        <f t="shared" si="6"/>
        <v>378614047</v>
      </c>
      <c r="Y42" s="45">
        <f t="shared" si="6"/>
        <v>60411763</v>
      </c>
      <c r="Z42" s="46">
        <f>+IF(X42&lt;&gt;0,+(Y42/X42)*100,0)</f>
        <v>15.956027907226591</v>
      </c>
      <c r="AA42" s="47">
        <f>+AA25-AA40</f>
        <v>378614047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-3453279</v>
      </c>
      <c r="D45" s="18"/>
      <c r="E45" s="19">
        <v>416051111</v>
      </c>
      <c r="F45" s="20">
        <v>340593247</v>
      </c>
      <c r="G45" s="20"/>
      <c r="H45" s="20"/>
      <c r="I45" s="20"/>
      <c r="J45" s="20"/>
      <c r="K45" s="20"/>
      <c r="L45" s="20">
        <v>3</v>
      </c>
      <c r="M45" s="20">
        <v>1</v>
      </c>
      <c r="N45" s="20">
        <v>4</v>
      </c>
      <c r="O45" s="20">
        <v>-2</v>
      </c>
      <c r="P45" s="20">
        <v>2</v>
      </c>
      <c r="Q45" s="20">
        <v>-4</v>
      </c>
      <c r="R45" s="20">
        <v>-4</v>
      </c>
      <c r="S45" s="20">
        <v>313379198</v>
      </c>
      <c r="T45" s="20">
        <v>1</v>
      </c>
      <c r="U45" s="20">
        <v>1</v>
      </c>
      <c r="V45" s="20">
        <v>313379200</v>
      </c>
      <c r="W45" s="20">
        <v>313379200</v>
      </c>
      <c r="X45" s="20">
        <v>340593247</v>
      </c>
      <c r="Y45" s="20">
        <v>-27214047</v>
      </c>
      <c r="Z45" s="48">
        <v>-7.99</v>
      </c>
      <c r="AA45" s="22">
        <v>340593247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-3453279</v>
      </c>
      <c r="D48" s="51">
        <f>SUM(D45:D47)</f>
        <v>0</v>
      </c>
      <c r="E48" s="52">
        <f t="shared" si="7"/>
        <v>416051111</v>
      </c>
      <c r="F48" s="53">
        <f t="shared" si="7"/>
        <v>340593247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3</v>
      </c>
      <c r="M48" s="53">
        <f t="shared" si="7"/>
        <v>1</v>
      </c>
      <c r="N48" s="53">
        <f t="shared" si="7"/>
        <v>4</v>
      </c>
      <c r="O48" s="53">
        <f t="shared" si="7"/>
        <v>-2</v>
      </c>
      <c r="P48" s="53">
        <f t="shared" si="7"/>
        <v>2</v>
      </c>
      <c r="Q48" s="53">
        <f t="shared" si="7"/>
        <v>-4</v>
      </c>
      <c r="R48" s="53">
        <f t="shared" si="7"/>
        <v>-4</v>
      </c>
      <c r="S48" s="53">
        <f t="shared" si="7"/>
        <v>313379198</v>
      </c>
      <c r="T48" s="53">
        <f t="shared" si="7"/>
        <v>1</v>
      </c>
      <c r="U48" s="53">
        <f t="shared" si="7"/>
        <v>1</v>
      </c>
      <c r="V48" s="53">
        <f t="shared" si="7"/>
        <v>313379200</v>
      </c>
      <c r="W48" s="53">
        <f t="shared" si="7"/>
        <v>313379200</v>
      </c>
      <c r="X48" s="53">
        <f t="shared" si="7"/>
        <v>340593247</v>
      </c>
      <c r="Y48" s="53">
        <f t="shared" si="7"/>
        <v>-27214047</v>
      </c>
      <c r="Z48" s="54">
        <f>+IF(X48&lt;&gt;0,+(Y48/X48)*100,0)</f>
        <v>-7.990189834856004</v>
      </c>
      <c r="AA48" s="55">
        <f>SUM(AA45:AA47)</f>
        <v>340593247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1311775</v>
      </c>
      <c r="D6" s="18"/>
      <c r="E6" s="19">
        <v>10123213</v>
      </c>
      <c r="F6" s="20">
        <v>10170747</v>
      </c>
      <c r="G6" s="20">
        <v>2423937</v>
      </c>
      <c r="H6" s="20">
        <v>4113329</v>
      </c>
      <c r="I6" s="20">
        <v>336607</v>
      </c>
      <c r="J6" s="20">
        <v>6873873</v>
      </c>
      <c r="K6" s="20">
        <v>-1708730</v>
      </c>
      <c r="L6" s="20">
        <v>1012155</v>
      </c>
      <c r="M6" s="20">
        <v>14280272</v>
      </c>
      <c r="N6" s="20">
        <v>13583697</v>
      </c>
      <c r="O6" s="20">
        <v>-7522713</v>
      </c>
      <c r="P6" s="20">
        <v>3496666</v>
      </c>
      <c r="Q6" s="20">
        <v>-10633755</v>
      </c>
      <c r="R6" s="20">
        <v>-14659802</v>
      </c>
      <c r="S6" s="20">
        <v>488875</v>
      </c>
      <c r="T6" s="20">
        <v>5525122</v>
      </c>
      <c r="U6" s="20">
        <v>9947497</v>
      </c>
      <c r="V6" s="20">
        <v>15961494</v>
      </c>
      <c r="W6" s="20">
        <v>21759262</v>
      </c>
      <c r="X6" s="20">
        <v>10170747</v>
      </c>
      <c r="Y6" s="20">
        <v>11588515</v>
      </c>
      <c r="Z6" s="21">
        <v>113.94</v>
      </c>
      <c r="AA6" s="22">
        <v>10170747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31500000</v>
      </c>
      <c r="H7" s="20">
        <v>-8966505</v>
      </c>
      <c r="I7" s="20">
        <v>-7342159</v>
      </c>
      <c r="J7" s="20">
        <v>15191336</v>
      </c>
      <c r="K7" s="20">
        <v>-7042327</v>
      </c>
      <c r="L7" s="20">
        <v>-4149009</v>
      </c>
      <c r="M7" s="20">
        <v>19444037</v>
      </c>
      <c r="N7" s="20">
        <v>8252701</v>
      </c>
      <c r="O7" s="20">
        <v>78637</v>
      </c>
      <c r="P7" s="20">
        <v>-4777797</v>
      </c>
      <c r="Q7" s="20">
        <v>25148183</v>
      </c>
      <c r="R7" s="20">
        <v>20449023</v>
      </c>
      <c r="S7" s="20">
        <v>-6958412</v>
      </c>
      <c r="T7" s="20">
        <v>30030185</v>
      </c>
      <c r="U7" s="20">
        <v>-21882082</v>
      </c>
      <c r="V7" s="20">
        <v>1189691</v>
      </c>
      <c r="W7" s="20">
        <v>45082751</v>
      </c>
      <c r="X7" s="20"/>
      <c r="Y7" s="20">
        <v>45082751</v>
      </c>
      <c r="Z7" s="21"/>
      <c r="AA7" s="22"/>
    </row>
    <row r="8" spans="1:27" ht="12.75">
      <c r="A8" s="23" t="s">
        <v>35</v>
      </c>
      <c r="B8" s="17"/>
      <c r="C8" s="18">
        <v>17700136</v>
      </c>
      <c r="D8" s="18"/>
      <c r="E8" s="19">
        <v>13490177</v>
      </c>
      <c r="F8" s="20">
        <v>14606091</v>
      </c>
      <c r="G8" s="20">
        <v>35064125</v>
      </c>
      <c r="H8" s="20">
        <v>407348</v>
      </c>
      <c r="I8" s="20">
        <v>-7590070</v>
      </c>
      <c r="J8" s="20">
        <v>27881403</v>
      </c>
      <c r="K8" s="20">
        <v>-1241452</v>
      </c>
      <c r="L8" s="20">
        <v>-2210511</v>
      </c>
      <c r="M8" s="20">
        <v>-14872581</v>
      </c>
      <c r="N8" s="20">
        <v>-18324544</v>
      </c>
      <c r="O8" s="20">
        <v>123357</v>
      </c>
      <c r="P8" s="20">
        <v>-3930495</v>
      </c>
      <c r="Q8" s="20">
        <v>15656</v>
      </c>
      <c r="R8" s="20">
        <v>-3791482</v>
      </c>
      <c r="S8" s="20">
        <v>195748</v>
      </c>
      <c r="T8" s="20">
        <v>24061406</v>
      </c>
      <c r="U8" s="20">
        <v>-10258150</v>
      </c>
      <c r="V8" s="20">
        <v>13999004</v>
      </c>
      <c r="W8" s="20">
        <v>19764381</v>
      </c>
      <c r="X8" s="20">
        <v>14606091</v>
      </c>
      <c r="Y8" s="20">
        <v>5158290</v>
      </c>
      <c r="Z8" s="21">
        <v>35.32</v>
      </c>
      <c r="AA8" s="22">
        <v>14606091</v>
      </c>
    </row>
    <row r="9" spans="1:27" ht="12.75">
      <c r="A9" s="23" t="s">
        <v>36</v>
      </c>
      <c r="B9" s="17"/>
      <c r="C9" s="18">
        <v>6291703</v>
      </c>
      <c r="D9" s="18"/>
      <c r="E9" s="19">
        <v>5653932</v>
      </c>
      <c r="F9" s="20">
        <v>9158149</v>
      </c>
      <c r="G9" s="20">
        <v>-1438627</v>
      </c>
      <c r="H9" s="20">
        <v>719049</v>
      </c>
      <c r="I9" s="20">
        <v>636844</v>
      </c>
      <c r="J9" s="20">
        <v>-82734</v>
      </c>
      <c r="K9" s="20">
        <v>649034</v>
      </c>
      <c r="L9" s="20">
        <v>391497</v>
      </c>
      <c r="M9" s="20">
        <v>-2023171</v>
      </c>
      <c r="N9" s="20">
        <v>-982640</v>
      </c>
      <c r="O9" s="20">
        <v>-340324</v>
      </c>
      <c r="P9" s="20">
        <v>332484</v>
      </c>
      <c r="Q9" s="20">
        <v>609048</v>
      </c>
      <c r="R9" s="20">
        <v>601208</v>
      </c>
      <c r="S9" s="20">
        <v>-327067</v>
      </c>
      <c r="T9" s="20">
        <v>5557054</v>
      </c>
      <c r="U9" s="20">
        <v>673478</v>
      </c>
      <c r="V9" s="20">
        <v>5903465</v>
      </c>
      <c r="W9" s="20">
        <v>5439299</v>
      </c>
      <c r="X9" s="20">
        <v>9158149</v>
      </c>
      <c r="Y9" s="20">
        <v>-3718850</v>
      </c>
      <c r="Z9" s="21">
        <v>-40.61</v>
      </c>
      <c r="AA9" s="22">
        <v>9158149</v>
      </c>
    </row>
    <row r="10" spans="1:27" ht="12.75">
      <c r="A10" s="23" t="s">
        <v>37</v>
      </c>
      <c r="B10" s="17"/>
      <c r="C10" s="18"/>
      <c r="D10" s="18"/>
      <c r="E10" s="19"/>
      <c r="F10" s="20">
        <v>311045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>
        <v>311045</v>
      </c>
      <c r="U10" s="24"/>
      <c r="V10" s="24">
        <v>311045</v>
      </c>
      <c r="W10" s="24">
        <v>311045</v>
      </c>
      <c r="X10" s="20">
        <v>311045</v>
      </c>
      <c r="Y10" s="24"/>
      <c r="Z10" s="25"/>
      <c r="AA10" s="26">
        <v>311045</v>
      </c>
    </row>
    <row r="11" spans="1:27" ht="12.75">
      <c r="A11" s="23" t="s">
        <v>38</v>
      </c>
      <c r="B11" s="17"/>
      <c r="C11" s="18">
        <v>9852500</v>
      </c>
      <c r="D11" s="18"/>
      <c r="E11" s="19">
        <v>9852500</v>
      </c>
      <c r="F11" s="20">
        <v>9852500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9852500</v>
      </c>
      <c r="U11" s="20"/>
      <c r="V11" s="20">
        <v>9852500</v>
      </c>
      <c r="W11" s="20">
        <v>9852500</v>
      </c>
      <c r="X11" s="20">
        <v>9852500</v>
      </c>
      <c r="Y11" s="20"/>
      <c r="Z11" s="21"/>
      <c r="AA11" s="22">
        <v>9852500</v>
      </c>
    </row>
    <row r="12" spans="1:27" ht="12.75">
      <c r="A12" s="27" t="s">
        <v>39</v>
      </c>
      <c r="B12" s="28"/>
      <c r="C12" s="29">
        <f aca="true" t="shared" si="0" ref="C12:Y12">SUM(C6:C11)</f>
        <v>35156114</v>
      </c>
      <c r="D12" s="29">
        <f>SUM(D6:D11)</f>
        <v>0</v>
      </c>
      <c r="E12" s="30">
        <f t="shared" si="0"/>
        <v>39119822</v>
      </c>
      <c r="F12" s="31">
        <f t="shared" si="0"/>
        <v>44098532</v>
      </c>
      <c r="G12" s="31">
        <f t="shared" si="0"/>
        <v>67549435</v>
      </c>
      <c r="H12" s="31">
        <f t="shared" si="0"/>
        <v>-3726779</v>
      </c>
      <c r="I12" s="31">
        <f t="shared" si="0"/>
        <v>-13958778</v>
      </c>
      <c r="J12" s="31">
        <f t="shared" si="0"/>
        <v>49863878</v>
      </c>
      <c r="K12" s="31">
        <f t="shared" si="0"/>
        <v>-9343475</v>
      </c>
      <c r="L12" s="31">
        <f t="shared" si="0"/>
        <v>-4955868</v>
      </c>
      <c r="M12" s="31">
        <f t="shared" si="0"/>
        <v>16828557</v>
      </c>
      <c r="N12" s="31">
        <f t="shared" si="0"/>
        <v>2529214</v>
      </c>
      <c r="O12" s="31">
        <f t="shared" si="0"/>
        <v>-7661043</v>
      </c>
      <c r="P12" s="31">
        <f t="shared" si="0"/>
        <v>-4879142</v>
      </c>
      <c r="Q12" s="31">
        <f t="shared" si="0"/>
        <v>15139132</v>
      </c>
      <c r="R12" s="31">
        <f t="shared" si="0"/>
        <v>2598947</v>
      </c>
      <c r="S12" s="31">
        <f t="shared" si="0"/>
        <v>-6600856</v>
      </c>
      <c r="T12" s="31">
        <f t="shared" si="0"/>
        <v>75337312</v>
      </c>
      <c r="U12" s="31">
        <f t="shared" si="0"/>
        <v>-21519257</v>
      </c>
      <c r="V12" s="31">
        <f t="shared" si="0"/>
        <v>47217199</v>
      </c>
      <c r="W12" s="31">
        <f t="shared" si="0"/>
        <v>102209238</v>
      </c>
      <c r="X12" s="31">
        <f t="shared" si="0"/>
        <v>44098532</v>
      </c>
      <c r="Y12" s="31">
        <f t="shared" si="0"/>
        <v>58110706</v>
      </c>
      <c r="Z12" s="32">
        <f>+IF(X12&lt;&gt;0,+(Y12/X12)*100,0)</f>
        <v>131.77469490367614</v>
      </c>
      <c r="AA12" s="33">
        <f>SUM(AA6:AA11)</f>
        <v>44098532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26673500</v>
      </c>
      <c r="D17" s="18"/>
      <c r="E17" s="19">
        <v>28094865</v>
      </c>
      <c r="F17" s="20">
        <v>26673500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26673500</v>
      </c>
      <c r="U17" s="20"/>
      <c r="V17" s="20">
        <v>26673500</v>
      </c>
      <c r="W17" s="20">
        <v>26673500</v>
      </c>
      <c r="X17" s="20">
        <v>26673500</v>
      </c>
      <c r="Y17" s="20"/>
      <c r="Z17" s="21"/>
      <c r="AA17" s="22">
        <v>26673500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251919790</v>
      </c>
      <c r="D19" s="18"/>
      <c r="E19" s="19">
        <v>282775127</v>
      </c>
      <c r="F19" s="20">
        <v>281966367</v>
      </c>
      <c r="G19" s="20">
        <v>1301312</v>
      </c>
      <c r="H19" s="20">
        <v>1948812</v>
      </c>
      <c r="I19" s="20">
        <v>902242</v>
      </c>
      <c r="J19" s="20">
        <v>4152366</v>
      </c>
      <c r="K19" s="20">
        <v>2009416</v>
      </c>
      <c r="L19" s="20">
        <v>772965</v>
      </c>
      <c r="M19" s="20">
        <v>-7862706</v>
      </c>
      <c r="N19" s="20">
        <v>-5080325</v>
      </c>
      <c r="O19" s="20">
        <v>920654</v>
      </c>
      <c r="P19" s="20"/>
      <c r="Q19" s="20">
        <v>-1451014</v>
      </c>
      <c r="R19" s="20">
        <v>-530360</v>
      </c>
      <c r="S19" s="20">
        <v>-7973</v>
      </c>
      <c r="T19" s="20">
        <v>253846081</v>
      </c>
      <c r="U19" s="20">
        <v>6349663</v>
      </c>
      <c r="V19" s="20">
        <v>260187771</v>
      </c>
      <c r="W19" s="20">
        <v>258729452</v>
      </c>
      <c r="X19" s="20">
        <v>281966367</v>
      </c>
      <c r="Y19" s="20">
        <v>-23236915</v>
      </c>
      <c r="Z19" s="21">
        <v>-8.24</v>
      </c>
      <c r="AA19" s="22">
        <v>281966367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700269</v>
      </c>
      <c r="D22" s="18"/>
      <c r="E22" s="19">
        <v>875328</v>
      </c>
      <c r="F22" s="20">
        <v>745269</v>
      </c>
      <c r="G22" s="20"/>
      <c r="H22" s="20"/>
      <c r="I22" s="20"/>
      <c r="J22" s="20"/>
      <c r="K22" s="20"/>
      <c r="L22" s="20"/>
      <c r="M22" s="20">
        <v>43497</v>
      </c>
      <c r="N22" s="20">
        <v>43497</v>
      </c>
      <c r="O22" s="20"/>
      <c r="P22" s="20"/>
      <c r="Q22" s="20"/>
      <c r="R22" s="20"/>
      <c r="S22" s="20"/>
      <c r="T22" s="20">
        <v>743766</v>
      </c>
      <c r="U22" s="20"/>
      <c r="V22" s="20">
        <v>743766</v>
      </c>
      <c r="W22" s="20">
        <v>787263</v>
      </c>
      <c r="X22" s="20">
        <v>745269</v>
      </c>
      <c r="Y22" s="20">
        <v>41994</v>
      </c>
      <c r="Z22" s="21">
        <v>5.63</v>
      </c>
      <c r="AA22" s="22">
        <v>745269</v>
      </c>
    </row>
    <row r="23" spans="1:27" ht="12.75">
      <c r="A23" s="23" t="s">
        <v>48</v>
      </c>
      <c r="B23" s="17"/>
      <c r="C23" s="18">
        <v>3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>
        <v>3</v>
      </c>
      <c r="U23" s="24"/>
      <c r="V23" s="24">
        <v>3</v>
      </c>
      <c r="W23" s="24">
        <v>3</v>
      </c>
      <c r="X23" s="20"/>
      <c r="Y23" s="24">
        <v>3</v>
      </c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279293562</v>
      </c>
      <c r="D24" s="29">
        <f>SUM(D15:D23)</f>
        <v>0</v>
      </c>
      <c r="E24" s="36">
        <f t="shared" si="1"/>
        <v>311745320</v>
      </c>
      <c r="F24" s="37">
        <f t="shared" si="1"/>
        <v>309385136</v>
      </c>
      <c r="G24" s="37">
        <f t="shared" si="1"/>
        <v>1301312</v>
      </c>
      <c r="H24" s="37">
        <f t="shared" si="1"/>
        <v>1948812</v>
      </c>
      <c r="I24" s="37">
        <f t="shared" si="1"/>
        <v>902242</v>
      </c>
      <c r="J24" s="37">
        <f t="shared" si="1"/>
        <v>4152366</v>
      </c>
      <c r="K24" s="37">
        <f t="shared" si="1"/>
        <v>2009416</v>
      </c>
      <c r="L24" s="37">
        <f t="shared" si="1"/>
        <v>772965</v>
      </c>
      <c r="M24" s="37">
        <f t="shared" si="1"/>
        <v>-7819209</v>
      </c>
      <c r="N24" s="37">
        <f t="shared" si="1"/>
        <v>-5036828</v>
      </c>
      <c r="O24" s="37">
        <f t="shared" si="1"/>
        <v>920654</v>
      </c>
      <c r="P24" s="37">
        <f t="shared" si="1"/>
        <v>0</v>
      </c>
      <c r="Q24" s="37">
        <f t="shared" si="1"/>
        <v>-1451014</v>
      </c>
      <c r="R24" s="37">
        <f t="shared" si="1"/>
        <v>-530360</v>
      </c>
      <c r="S24" s="37">
        <f t="shared" si="1"/>
        <v>-7973</v>
      </c>
      <c r="T24" s="37">
        <f t="shared" si="1"/>
        <v>281263350</v>
      </c>
      <c r="U24" s="37">
        <f t="shared" si="1"/>
        <v>6349663</v>
      </c>
      <c r="V24" s="37">
        <f t="shared" si="1"/>
        <v>287605040</v>
      </c>
      <c r="W24" s="37">
        <f t="shared" si="1"/>
        <v>286190218</v>
      </c>
      <c r="X24" s="37">
        <f t="shared" si="1"/>
        <v>309385136</v>
      </c>
      <c r="Y24" s="37">
        <f t="shared" si="1"/>
        <v>-23194918</v>
      </c>
      <c r="Z24" s="38">
        <f>+IF(X24&lt;&gt;0,+(Y24/X24)*100,0)</f>
        <v>-7.497101606070694</v>
      </c>
      <c r="AA24" s="39">
        <f>SUM(AA15:AA23)</f>
        <v>309385136</v>
      </c>
    </row>
    <row r="25" spans="1:27" ht="12.75">
      <c r="A25" s="27" t="s">
        <v>50</v>
      </c>
      <c r="B25" s="28"/>
      <c r="C25" s="29">
        <f aca="true" t="shared" si="2" ref="C25:Y25">+C12+C24</f>
        <v>314449676</v>
      </c>
      <c r="D25" s="29">
        <f>+D12+D24</f>
        <v>0</v>
      </c>
      <c r="E25" s="30">
        <f t="shared" si="2"/>
        <v>350865142</v>
      </c>
      <c r="F25" s="31">
        <f t="shared" si="2"/>
        <v>353483668</v>
      </c>
      <c r="G25" s="31">
        <f t="shared" si="2"/>
        <v>68850747</v>
      </c>
      <c r="H25" s="31">
        <f t="shared" si="2"/>
        <v>-1777967</v>
      </c>
      <c r="I25" s="31">
        <f t="shared" si="2"/>
        <v>-13056536</v>
      </c>
      <c r="J25" s="31">
        <f t="shared" si="2"/>
        <v>54016244</v>
      </c>
      <c r="K25" s="31">
        <f t="shared" si="2"/>
        <v>-7334059</v>
      </c>
      <c r="L25" s="31">
        <f t="shared" si="2"/>
        <v>-4182903</v>
      </c>
      <c r="M25" s="31">
        <f t="shared" si="2"/>
        <v>9009348</v>
      </c>
      <c r="N25" s="31">
        <f t="shared" si="2"/>
        <v>-2507614</v>
      </c>
      <c r="O25" s="31">
        <f t="shared" si="2"/>
        <v>-6740389</v>
      </c>
      <c r="P25" s="31">
        <f t="shared" si="2"/>
        <v>-4879142</v>
      </c>
      <c r="Q25" s="31">
        <f t="shared" si="2"/>
        <v>13688118</v>
      </c>
      <c r="R25" s="31">
        <f t="shared" si="2"/>
        <v>2068587</v>
      </c>
      <c r="S25" s="31">
        <f t="shared" si="2"/>
        <v>-6608829</v>
      </c>
      <c r="T25" s="31">
        <f t="shared" si="2"/>
        <v>356600662</v>
      </c>
      <c r="U25" s="31">
        <f t="shared" si="2"/>
        <v>-15169594</v>
      </c>
      <c r="V25" s="31">
        <f t="shared" si="2"/>
        <v>334822239</v>
      </c>
      <c r="W25" s="31">
        <f t="shared" si="2"/>
        <v>388399456</v>
      </c>
      <c r="X25" s="31">
        <f t="shared" si="2"/>
        <v>353483668</v>
      </c>
      <c r="Y25" s="31">
        <f t="shared" si="2"/>
        <v>34915788</v>
      </c>
      <c r="Z25" s="32">
        <f>+IF(X25&lt;&gt;0,+(Y25/X25)*100,0)</f>
        <v>9.87762410567721</v>
      </c>
      <c r="AA25" s="33">
        <f>+AA12+AA24</f>
        <v>353483668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73277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73277</v>
      </c>
      <c r="U31" s="20"/>
      <c r="V31" s="20">
        <v>73277</v>
      </c>
      <c r="W31" s="20">
        <v>73277</v>
      </c>
      <c r="X31" s="20"/>
      <c r="Y31" s="20">
        <v>73277</v>
      </c>
      <c r="Z31" s="21"/>
      <c r="AA31" s="22"/>
    </row>
    <row r="32" spans="1:27" ht="12.75">
      <c r="A32" s="23" t="s">
        <v>56</v>
      </c>
      <c r="B32" s="17"/>
      <c r="C32" s="18">
        <v>16540694</v>
      </c>
      <c r="D32" s="18"/>
      <c r="E32" s="19">
        <v>14624013</v>
      </c>
      <c r="F32" s="20">
        <v>19540527</v>
      </c>
      <c r="G32" s="20">
        <v>7696285</v>
      </c>
      <c r="H32" s="20">
        <v>3081175</v>
      </c>
      <c r="I32" s="20">
        <v>-4250331</v>
      </c>
      <c r="J32" s="20">
        <v>6527129</v>
      </c>
      <c r="K32" s="20">
        <v>1642083</v>
      </c>
      <c r="L32" s="20">
        <v>4142309</v>
      </c>
      <c r="M32" s="20">
        <v>4644945</v>
      </c>
      <c r="N32" s="20">
        <v>10429337</v>
      </c>
      <c r="O32" s="20">
        <v>-121048</v>
      </c>
      <c r="P32" s="20">
        <v>2368620</v>
      </c>
      <c r="Q32" s="20">
        <v>6443476</v>
      </c>
      <c r="R32" s="20">
        <v>8691048</v>
      </c>
      <c r="S32" s="20">
        <v>-374695</v>
      </c>
      <c r="T32" s="20">
        <v>43419513</v>
      </c>
      <c r="U32" s="20">
        <v>-3728891</v>
      </c>
      <c r="V32" s="20">
        <v>39315927</v>
      </c>
      <c r="W32" s="20">
        <v>64963441</v>
      </c>
      <c r="X32" s="20">
        <v>19540527</v>
      </c>
      <c r="Y32" s="20">
        <v>45422914</v>
      </c>
      <c r="Z32" s="21">
        <v>232.45</v>
      </c>
      <c r="AA32" s="22">
        <v>19540527</v>
      </c>
    </row>
    <row r="33" spans="1:27" ht="12.75">
      <c r="A33" s="23" t="s">
        <v>57</v>
      </c>
      <c r="B33" s="17"/>
      <c r="C33" s="18">
        <v>5036393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5036393</v>
      </c>
      <c r="U33" s="20">
        <v>65132</v>
      </c>
      <c r="V33" s="20">
        <v>5101525</v>
      </c>
      <c r="W33" s="20">
        <v>5101525</v>
      </c>
      <c r="X33" s="20"/>
      <c r="Y33" s="20">
        <v>5101525</v>
      </c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21650364</v>
      </c>
      <c r="D34" s="29">
        <f>SUM(D29:D33)</f>
        <v>0</v>
      </c>
      <c r="E34" s="30">
        <f t="shared" si="3"/>
        <v>14624013</v>
      </c>
      <c r="F34" s="31">
        <f t="shared" si="3"/>
        <v>19540527</v>
      </c>
      <c r="G34" s="31">
        <f t="shared" si="3"/>
        <v>7696285</v>
      </c>
      <c r="H34" s="31">
        <f t="shared" si="3"/>
        <v>3081175</v>
      </c>
      <c r="I34" s="31">
        <f t="shared" si="3"/>
        <v>-4250331</v>
      </c>
      <c r="J34" s="31">
        <f t="shared" si="3"/>
        <v>6527129</v>
      </c>
      <c r="K34" s="31">
        <f t="shared" si="3"/>
        <v>1642083</v>
      </c>
      <c r="L34" s="31">
        <f t="shared" si="3"/>
        <v>4142309</v>
      </c>
      <c r="M34" s="31">
        <f t="shared" si="3"/>
        <v>4644945</v>
      </c>
      <c r="N34" s="31">
        <f t="shared" si="3"/>
        <v>10429337</v>
      </c>
      <c r="O34" s="31">
        <f t="shared" si="3"/>
        <v>-121048</v>
      </c>
      <c r="P34" s="31">
        <f t="shared" si="3"/>
        <v>2368620</v>
      </c>
      <c r="Q34" s="31">
        <f t="shared" si="3"/>
        <v>6443476</v>
      </c>
      <c r="R34" s="31">
        <f t="shared" si="3"/>
        <v>8691048</v>
      </c>
      <c r="S34" s="31">
        <f t="shared" si="3"/>
        <v>-374695</v>
      </c>
      <c r="T34" s="31">
        <f t="shared" si="3"/>
        <v>48529183</v>
      </c>
      <c r="U34" s="31">
        <f t="shared" si="3"/>
        <v>-3663759</v>
      </c>
      <c r="V34" s="31">
        <f t="shared" si="3"/>
        <v>44490729</v>
      </c>
      <c r="W34" s="31">
        <f t="shared" si="3"/>
        <v>70138243</v>
      </c>
      <c r="X34" s="31">
        <f t="shared" si="3"/>
        <v>19540527</v>
      </c>
      <c r="Y34" s="31">
        <f t="shared" si="3"/>
        <v>50597716</v>
      </c>
      <c r="Z34" s="32">
        <f>+IF(X34&lt;&gt;0,+(Y34/X34)*100,0)</f>
        <v>258.9373152525518</v>
      </c>
      <c r="AA34" s="33">
        <f>SUM(AA29:AA33)</f>
        <v>19540527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13829320</v>
      </c>
      <c r="D38" s="18"/>
      <c r="E38" s="19">
        <v>12806070</v>
      </c>
      <c r="F38" s="20">
        <v>13829320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13829320</v>
      </c>
      <c r="U38" s="20"/>
      <c r="V38" s="20">
        <v>13829320</v>
      </c>
      <c r="W38" s="20">
        <v>13829320</v>
      </c>
      <c r="X38" s="20">
        <v>13829320</v>
      </c>
      <c r="Y38" s="20"/>
      <c r="Z38" s="21"/>
      <c r="AA38" s="22">
        <v>13829320</v>
      </c>
    </row>
    <row r="39" spans="1:27" ht="12.75">
      <c r="A39" s="27" t="s">
        <v>61</v>
      </c>
      <c r="B39" s="35"/>
      <c r="C39" s="29">
        <f aca="true" t="shared" si="4" ref="C39:Y39">SUM(C37:C38)</f>
        <v>13829320</v>
      </c>
      <c r="D39" s="29">
        <f>SUM(D37:D38)</f>
        <v>0</v>
      </c>
      <c r="E39" s="36">
        <f t="shared" si="4"/>
        <v>12806070</v>
      </c>
      <c r="F39" s="37">
        <f t="shared" si="4"/>
        <v>13829320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13829320</v>
      </c>
      <c r="U39" s="37">
        <f t="shared" si="4"/>
        <v>0</v>
      </c>
      <c r="V39" s="37">
        <f t="shared" si="4"/>
        <v>13829320</v>
      </c>
      <c r="W39" s="37">
        <f t="shared" si="4"/>
        <v>13829320</v>
      </c>
      <c r="X39" s="37">
        <f t="shared" si="4"/>
        <v>13829320</v>
      </c>
      <c r="Y39" s="37">
        <f t="shared" si="4"/>
        <v>0</v>
      </c>
      <c r="Z39" s="38">
        <f>+IF(X39&lt;&gt;0,+(Y39/X39)*100,0)</f>
        <v>0</v>
      </c>
      <c r="AA39" s="39">
        <f>SUM(AA37:AA38)</f>
        <v>13829320</v>
      </c>
    </row>
    <row r="40" spans="1:27" ht="12.75">
      <c r="A40" s="27" t="s">
        <v>62</v>
      </c>
      <c r="B40" s="28"/>
      <c r="C40" s="29">
        <f aca="true" t="shared" si="5" ref="C40:Y40">+C34+C39</f>
        <v>35479684</v>
      </c>
      <c r="D40" s="29">
        <f>+D34+D39</f>
        <v>0</v>
      </c>
      <c r="E40" s="30">
        <f t="shared" si="5"/>
        <v>27430083</v>
      </c>
      <c r="F40" s="31">
        <f t="shared" si="5"/>
        <v>33369847</v>
      </c>
      <c r="G40" s="31">
        <f t="shared" si="5"/>
        <v>7696285</v>
      </c>
      <c r="H40" s="31">
        <f t="shared" si="5"/>
        <v>3081175</v>
      </c>
      <c r="I40" s="31">
        <f t="shared" si="5"/>
        <v>-4250331</v>
      </c>
      <c r="J40" s="31">
        <f t="shared" si="5"/>
        <v>6527129</v>
      </c>
      <c r="K40" s="31">
        <f t="shared" si="5"/>
        <v>1642083</v>
      </c>
      <c r="L40" s="31">
        <f t="shared" si="5"/>
        <v>4142309</v>
      </c>
      <c r="M40" s="31">
        <f t="shared" si="5"/>
        <v>4644945</v>
      </c>
      <c r="N40" s="31">
        <f t="shared" si="5"/>
        <v>10429337</v>
      </c>
      <c r="O40" s="31">
        <f t="shared" si="5"/>
        <v>-121048</v>
      </c>
      <c r="P40" s="31">
        <f t="shared" si="5"/>
        <v>2368620</v>
      </c>
      <c r="Q40" s="31">
        <f t="shared" si="5"/>
        <v>6443476</v>
      </c>
      <c r="R40" s="31">
        <f t="shared" si="5"/>
        <v>8691048</v>
      </c>
      <c r="S40" s="31">
        <f t="shared" si="5"/>
        <v>-374695</v>
      </c>
      <c r="T40" s="31">
        <f t="shared" si="5"/>
        <v>62358503</v>
      </c>
      <c r="U40" s="31">
        <f t="shared" si="5"/>
        <v>-3663759</v>
      </c>
      <c r="V40" s="31">
        <f t="shared" si="5"/>
        <v>58320049</v>
      </c>
      <c r="W40" s="31">
        <f t="shared" si="5"/>
        <v>83967563</v>
      </c>
      <c r="X40" s="31">
        <f t="shared" si="5"/>
        <v>33369847</v>
      </c>
      <c r="Y40" s="31">
        <f t="shared" si="5"/>
        <v>50597716</v>
      </c>
      <c r="Z40" s="32">
        <f>+IF(X40&lt;&gt;0,+(Y40/X40)*100,0)</f>
        <v>151.6270542085494</v>
      </c>
      <c r="AA40" s="33">
        <f>+AA34+AA39</f>
        <v>33369847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278969992</v>
      </c>
      <c r="D42" s="43">
        <f>+D25-D40</f>
        <v>0</v>
      </c>
      <c r="E42" s="44">
        <f t="shared" si="6"/>
        <v>323435059</v>
      </c>
      <c r="F42" s="45">
        <f t="shared" si="6"/>
        <v>320113821</v>
      </c>
      <c r="G42" s="45">
        <f t="shared" si="6"/>
        <v>61154462</v>
      </c>
      <c r="H42" s="45">
        <f t="shared" si="6"/>
        <v>-4859142</v>
      </c>
      <c r="I42" s="45">
        <f t="shared" si="6"/>
        <v>-8806205</v>
      </c>
      <c r="J42" s="45">
        <f t="shared" si="6"/>
        <v>47489115</v>
      </c>
      <c r="K42" s="45">
        <f t="shared" si="6"/>
        <v>-8976142</v>
      </c>
      <c r="L42" s="45">
        <f t="shared" si="6"/>
        <v>-8325212</v>
      </c>
      <c r="M42" s="45">
        <f t="shared" si="6"/>
        <v>4364403</v>
      </c>
      <c r="N42" s="45">
        <f t="shared" si="6"/>
        <v>-12936951</v>
      </c>
      <c r="O42" s="45">
        <f t="shared" si="6"/>
        <v>-6619341</v>
      </c>
      <c r="P42" s="45">
        <f t="shared" si="6"/>
        <v>-7247762</v>
      </c>
      <c r="Q42" s="45">
        <f t="shared" si="6"/>
        <v>7244642</v>
      </c>
      <c r="R42" s="45">
        <f t="shared" si="6"/>
        <v>-6622461</v>
      </c>
      <c r="S42" s="45">
        <f t="shared" si="6"/>
        <v>-6234134</v>
      </c>
      <c r="T42" s="45">
        <f t="shared" si="6"/>
        <v>294242159</v>
      </c>
      <c r="U42" s="45">
        <f t="shared" si="6"/>
        <v>-11505835</v>
      </c>
      <c r="V42" s="45">
        <f t="shared" si="6"/>
        <v>276502190</v>
      </c>
      <c r="W42" s="45">
        <f t="shared" si="6"/>
        <v>304431893</v>
      </c>
      <c r="X42" s="45">
        <f t="shared" si="6"/>
        <v>320113821</v>
      </c>
      <c r="Y42" s="45">
        <f t="shared" si="6"/>
        <v>-15681928</v>
      </c>
      <c r="Z42" s="46">
        <f>+IF(X42&lt;&gt;0,+(Y42/X42)*100,0)</f>
        <v>-4.898860021417194</v>
      </c>
      <c r="AA42" s="47">
        <f>+AA25-AA40</f>
        <v>320113821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265074551</v>
      </c>
      <c r="D45" s="18"/>
      <c r="E45" s="19">
        <v>278251183</v>
      </c>
      <c r="F45" s="20">
        <v>290022241</v>
      </c>
      <c r="G45" s="20"/>
      <c r="H45" s="20"/>
      <c r="I45" s="20"/>
      <c r="J45" s="20"/>
      <c r="K45" s="20"/>
      <c r="L45" s="20"/>
      <c r="M45" s="20"/>
      <c r="N45" s="20"/>
      <c r="O45" s="20"/>
      <c r="P45" s="20">
        <v>17</v>
      </c>
      <c r="Q45" s="20">
        <v>16</v>
      </c>
      <c r="R45" s="20">
        <v>33</v>
      </c>
      <c r="S45" s="20">
        <v>14</v>
      </c>
      <c r="T45" s="20">
        <v>279098510</v>
      </c>
      <c r="U45" s="20">
        <v>8</v>
      </c>
      <c r="V45" s="20">
        <v>279098532</v>
      </c>
      <c r="W45" s="20">
        <v>279098565</v>
      </c>
      <c r="X45" s="20">
        <v>290022241</v>
      </c>
      <c r="Y45" s="20">
        <v>-10923676</v>
      </c>
      <c r="Z45" s="48">
        <v>-3.77</v>
      </c>
      <c r="AA45" s="22">
        <v>290022241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265074551</v>
      </c>
      <c r="D48" s="51">
        <f>SUM(D45:D47)</f>
        <v>0</v>
      </c>
      <c r="E48" s="52">
        <f t="shared" si="7"/>
        <v>278251183</v>
      </c>
      <c r="F48" s="53">
        <f t="shared" si="7"/>
        <v>290022241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17</v>
      </c>
      <c r="Q48" s="53">
        <f t="shared" si="7"/>
        <v>16</v>
      </c>
      <c r="R48" s="53">
        <f t="shared" si="7"/>
        <v>33</v>
      </c>
      <c r="S48" s="53">
        <f t="shared" si="7"/>
        <v>14</v>
      </c>
      <c r="T48" s="53">
        <f t="shared" si="7"/>
        <v>279098510</v>
      </c>
      <c r="U48" s="53">
        <f t="shared" si="7"/>
        <v>8</v>
      </c>
      <c r="V48" s="53">
        <f t="shared" si="7"/>
        <v>279098532</v>
      </c>
      <c r="W48" s="53">
        <f t="shared" si="7"/>
        <v>279098565</v>
      </c>
      <c r="X48" s="53">
        <f t="shared" si="7"/>
        <v>290022241</v>
      </c>
      <c r="Y48" s="53">
        <f t="shared" si="7"/>
        <v>-10923676</v>
      </c>
      <c r="Z48" s="54">
        <f>+IF(X48&lt;&gt;0,+(Y48/X48)*100,0)</f>
        <v>-3.766495963321655</v>
      </c>
      <c r="AA48" s="55">
        <f>SUM(AA45:AA47)</f>
        <v>290022241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9154706</v>
      </c>
      <c r="F6" s="20">
        <v>9154706</v>
      </c>
      <c r="G6" s="20">
        <v>68846335</v>
      </c>
      <c r="H6" s="20">
        <v>3917500</v>
      </c>
      <c r="I6" s="20">
        <v>3917500</v>
      </c>
      <c r="J6" s="20">
        <v>76681335</v>
      </c>
      <c r="K6" s="20">
        <v>68846335</v>
      </c>
      <c r="L6" s="20">
        <v>3917500</v>
      </c>
      <c r="M6" s="20">
        <v>68846335</v>
      </c>
      <c r="N6" s="20">
        <v>141610170</v>
      </c>
      <c r="O6" s="20">
        <v>68846335</v>
      </c>
      <c r="P6" s="20">
        <v>68846335</v>
      </c>
      <c r="Q6" s="20">
        <v>3917500</v>
      </c>
      <c r="R6" s="20">
        <v>141610170</v>
      </c>
      <c r="S6" s="20">
        <v>3917500</v>
      </c>
      <c r="T6" s="20">
        <v>3917500</v>
      </c>
      <c r="U6" s="20"/>
      <c r="V6" s="20">
        <v>7835000</v>
      </c>
      <c r="W6" s="20">
        <v>367736675</v>
      </c>
      <c r="X6" s="20">
        <v>9154706</v>
      </c>
      <c r="Y6" s="20">
        <v>358581969</v>
      </c>
      <c r="Z6" s="21">
        <v>3916.91</v>
      </c>
      <c r="AA6" s="22">
        <v>9154706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/>
      <c r="D8" s="18"/>
      <c r="E8" s="19">
        <v>24199290</v>
      </c>
      <c r="F8" s="20">
        <v>24199290</v>
      </c>
      <c r="G8" s="20">
        <v>90381569</v>
      </c>
      <c r="H8" s="20">
        <v>-675366</v>
      </c>
      <c r="I8" s="20">
        <v>-675366</v>
      </c>
      <c r="J8" s="20">
        <v>89030837</v>
      </c>
      <c r="K8" s="20">
        <v>90381569</v>
      </c>
      <c r="L8" s="20">
        <v>-675366</v>
      </c>
      <c r="M8" s="20">
        <v>90381569</v>
      </c>
      <c r="N8" s="20">
        <v>180087772</v>
      </c>
      <c r="O8" s="20">
        <v>90381569</v>
      </c>
      <c r="P8" s="20">
        <v>90381569</v>
      </c>
      <c r="Q8" s="20">
        <v>-675366</v>
      </c>
      <c r="R8" s="20">
        <v>180087772</v>
      </c>
      <c r="S8" s="20">
        <v>-675366</v>
      </c>
      <c r="T8" s="20">
        <v>-675366</v>
      </c>
      <c r="U8" s="20"/>
      <c r="V8" s="20">
        <v>-1350732</v>
      </c>
      <c r="W8" s="20">
        <v>447855649</v>
      </c>
      <c r="X8" s="20">
        <v>24199290</v>
      </c>
      <c r="Y8" s="20">
        <v>423656359</v>
      </c>
      <c r="Z8" s="21">
        <v>1750.7</v>
      </c>
      <c r="AA8" s="22">
        <v>24199290</v>
      </c>
    </row>
    <row r="9" spans="1:27" ht="12.75">
      <c r="A9" s="23" t="s">
        <v>36</v>
      </c>
      <c r="B9" s="17"/>
      <c r="C9" s="18"/>
      <c r="D9" s="18"/>
      <c r="E9" s="19">
        <v>19571161</v>
      </c>
      <c r="F9" s="20">
        <v>19571161</v>
      </c>
      <c r="G9" s="20">
        <v>2964090</v>
      </c>
      <c r="H9" s="20">
        <v>401627</v>
      </c>
      <c r="I9" s="20">
        <v>401627</v>
      </c>
      <c r="J9" s="20">
        <v>3767344</v>
      </c>
      <c r="K9" s="20">
        <v>2964090</v>
      </c>
      <c r="L9" s="20">
        <v>401627</v>
      </c>
      <c r="M9" s="20">
        <v>2964090</v>
      </c>
      <c r="N9" s="20">
        <v>6329807</v>
      </c>
      <c r="O9" s="20">
        <v>2964090</v>
      </c>
      <c r="P9" s="20">
        <v>2964090</v>
      </c>
      <c r="Q9" s="20">
        <v>401627</v>
      </c>
      <c r="R9" s="20">
        <v>6329807</v>
      </c>
      <c r="S9" s="20">
        <v>401627</v>
      </c>
      <c r="T9" s="20">
        <v>401627</v>
      </c>
      <c r="U9" s="20"/>
      <c r="V9" s="20">
        <v>803254</v>
      </c>
      <c r="W9" s="20">
        <v>17230212</v>
      </c>
      <c r="X9" s="20">
        <v>19571161</v>
      </c>
      <c r="Y9" s="20">
        <v>-2340949</v>
      </c>
      <c r="Z9" s="21">
        <v>-11.96</v>
      </c>
      <c r="AA9" s="22">
        <v>19571161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52925157</v>
      </c>
      <c r="F12" s="31">
        <f t="shared" si="0"/>
        <v>52925157</v>
      </c>
      <c r="G12" s="31">
        <f t="shared" si="0"/>
        <v>162191994</v>
      </c>
      <c r="H12" s="31">
        <f t="shared" si="0"/>
        <v>3643761</v>
      </c>
      <c r="I12" s="31">
        <f t="shared" si="0"/>
        <v>3643761</v>
      </c>
      <c r="J12" s="31">
        <f t="shared" si="0"/>
        <v>169479516</v>
      </c>
      <c r="K12" s="31">
        <f t="shared" si="0"/>
        <v>162191994</v>
      </c>
      <c r="L12" s="31">
        <f t="shared" si="0"/>
        <v>3643761</v>
      </c>
      <c r="M12" s="31">
        <f t="shared" si="0"/>
        <v>162191994</v>
      </c>
      <c r="N12" s="31">
        <f t="shared" si="0"/>
        <v>328027749</v>
      </c>
      <c r="O12" s="31">
        <f t="shared" si="0"/>
        <v>162191994</v>
      </c>
      <c r="P12" s="31">
        <f t="shared" si="0"/>
        <v>162191994</v>
      </c>
      <c r="Q12" s="31">
        <f t="shared" si="0"/>
        <v>3643761</v>
      </c>
      <c r="R12" s="31">
        <f t="shared" si="0"/>
        <v>328027749</v>
      </c>
      <c r="S12" s="31">
        <f t="shared" si="0"/>
        <v>3643761</v>
      </c>
      <c r="T12" s="31">
        <f t="shared" si="0"/>
        <v>3643761</v>
      </c>
      <c r="U12" s="31">
        <f t="shared" si="0"/>
        <v>0</v>
      </c>
      <c r="V12" s="31">
        <f t="shared" si="0"/>
        <v>7287522</v>
      </c>
      <c r="W12" s="31">
        <f t="shared" si="0"/>
        <v>832822536</v>
      </c>
      <c r="X12" s="31">
        <f t="shared" si="0"/>
        <v>52925157</v>
      </c>
      <c r="Y12" s="31">
        <f t="shared" si="0"/>
        <v>779897379</v>
      </c>
      <c r="Z12" s="32">
        <f>+IF(X12&lt;&gt;0,+(Y12/X12)*100,0)</f>
        <v>1473.5853858685766</v>
      </c>
      <c r="AA12" s="33">
        <f>SUM(AA6:AA11)</f>
        <v>52925157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40409170</v>
      </c>
      <c r="F17" s="20">
        <v>40409170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40409170</v>
      </c>
      <c r="Y17" s="20">
        <v>-40409170</v>
      </c>
      <c r="Z17" s="21">
        <v>-100</v>
      </c>
      <c r="AA17" s="22">
        <v>40409170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735579737</v>
      </c>
      <c r="F19" s="20">
        <v>695099379</v>
      </c>
      <c r="G19" s="20">
        <v>1801255</v>
      </c>
      <c r="H19" s="20">
        <v>6289278</v>
      </c>
      <c r="I19" s="20">
        <v>6289278</v>
      </c>
      <c r="J19" s="20">
        <v>14379811</v>
      </c>
      <c r="K19" s="20">
        <v>1801255</v>
      </c>
      <c r="L19" s="20">
        <v>6289278</v>
      </c>
      <c r="M19" s="20">
        <v>1801255</v>
      </c>
      <c r="N19" s="20">
        <v>9891788</v>
      </c>
      <c r="O19" s="20">
        <v>1801255</v>
      </c>
      <c r="P19" s="20">
        <v>1801255</v>
      </c>
      <c r="Q19" s="20">
        <v>6289278</v>
      </c>
      <c r="R19" s="20">
        <v>9891788</v>
      </c>
      <c r="S19" s="20">
        <v>6289278</v>
      </c>
      <c r="T19" s="20">
        <v>6289278</v>
      </c>
      <c r="U19" s="20"/>
      <c r="V19" s="20">
        <v>12578556</v>
      </c>
      <c r="W19" s="20">
        <v>46741943</v>
      </c>
      <c r="X19" s="20">
        <v>695099379</v>
      </c>
      <c r="Y19" s="20">
        <v>-648357436</v>
      </c>
      <c r="Z19" s="21">
        <v>-93.28</v>
      </c>
      <c r="AA19" s="22">
        <v>695099379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1187</v>
      </c>
      <c r="F22" s="20">
        <v>1187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1187</v>
      </c>
      <c r="Y22" s="20">
        <v>-1187</v>
      </c>
      <c r="Z22" s="21">
        <v>-100</v>
      </c>
      <c r="AA22" s="22">
        <v>1187</v>
      </c>
    </row>
    <row r="23" spans="1:27" ht="12.75">
      <c r="A23" s="23" t="s">
        <v>48</v>
      </c>
      <c r="B23" s="17"/>
      <c r="C23" s="18"/>
      <c r="D23" s="18"/>
      <c r="E23" s="19">
        <v>70000</v>
      </c>
      <c r="F23" s="20">
        <v>70000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70000</v>
      </c>
      <c r="Y23" s="24">
        <v>-70000</v>
      </c>
      <c r="Z23" s="25">
        <v>-100</v>
      </c>
      <c r="AA23" s="26">
        <v>70000</v>
      </c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776060094</v>
      </c>
      <c r="F24" s="37">
        <f t="shared" si="1"/>
        <v>735579736</v>
      </c>
      <c r="G24" s="37">
        <f t="shared" si="1"/>
        <v>1801255</v>
      </c>
      <c r="H24" s="37">
        <f t="shared" si="1"/>
        <v>6289278</v>
      </c>
      <c r="I24" s="37">
        <f t="shared" si="1"/>
        <v>6289278</v>
      </c>
      <c r="J24" s="37">
        <f t="shared" si="1"/>
        <v>14379811</v>
      </c>
      <c r="K24" s="37">
        <f t="shared" si="1"/>
        <v>1801255</v>
      </c>
      <c r="L24" s="37">
        <f t="shared" si="1"/>
        <v>6289278</v>
      </c>
      <c r="M24" s="37">
        <f t="shared" si="1"/>
        <v>1801255</v>
      </c>
      <c r="N24" s="37">
        <f t="shared" si="1"/>
        <v>9891788</v>
      </c>
      <c r="O24" s="37">
        <f t="shared" si="1"/>
        <v>1801255</v>
      </c>
      <c r="P24" s="37">
        <f t="shared" si="1"/>
        <v>1801255</v>
      </c>
      <c r="Q24" s="37">
        <f t="shared" si="1"/>
        <v>6289278</v>
      </c>
      <c r="R24" s="37">
        <f t="shared" si="1"/>
        <v>9891788</v>
      </c>
      <c r="S24" s="37">
        <f t="shared" si="1"/>
        <v>6289278</v>
      </c>
      <c r="T24" s="37">
        <f t="shared" si="1"/>
        <v>6289278</v>
      </c>
      <c r="U24" s="37">
        <f t="shared" si="1"/>
        <v>0</v>
      </c>
      <c r="V24" s="37">
        <f t="shared" si="1"/>
        <v>12578556</v>
      </c>
      <c r="W24" s="37">
        <f t="shared" si="1"/>
        <v>46741943</v>
      </c>
      <c r="X24" s="37">
        <f t="shared" si="1"/>
        <v>735579736</v>
      </c>
      <c r="Y24" s="37">
        <f t="shared" si="1"/>
        <v>-688837793</v>
      </c>
      <c r="Z24" s="38">
        <f>+IF(X24&lt;&gt;0,+(Y24/X24)*100,0)</f>
        <v>-93.64556407519089</v>
      </c>
      <c r="AA24" s="39">
        <f>SUM(AA15:AA23)</f>
        <v>735579736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828985251</v>
      </c>
      <c r="F25" s="31">
        <f t="shared" si="2"/>
        <v>788504893</v>
      </c>
      <c r="G25" s="31">
        <f t="shared" si="2"/>
        <v>163993249</v>
      </c>
      <c r="H25" s="31">
        <f t="shared" si="2"/>
        <v>9933039</v>
      </c>
      <c r="I25" s="31">
        <f t="shared" si="2"/>
        <v>9933039</v>
      </c>
      <c r="J25" s="31">
        <f t="shared" si="2"/>
        <v>183859327</v>
      </c>
      <c r="K25" s="31">
        <f t="shared" si="2"/>
        <v>163993249</v>
      </c>
      <c r="L25" s="31">
        <f t="shared" si="2"/>
        <v>9933039</v>
      </c>
      <c r="M25" s="31">
        <f t="shared" si="2"/>
        <v>163993249</v>
      </c>
      <c r="N25" s="31">
        <f t="shared" si="2"/>
        <v>337919537</v>
      </c>
      <c r="O25" s="31">
        <f t="shared" si="2"/>
        <v>163993249</v>
      </c>
      <c r="P25" s="31">
        <f t="shared" si="2"/>
        <v>163993249</v>
      </c>
      <c r="Q25" s="31">
        <f t="shared" si="2"/>
        <v>9933039</v>
      </c>
      <c r="R25" s="31">
        <f t="shared" si="2"/>
        <v>337919537</v>
      </c>
      <c r="S25" s="31">
        <f t="shared" si="2"/>
        <v>9933039</v>
      </c>
      <c r="T25" s="31">
        <f t="shared" si="2"/>
        <v>9933039</v>
      </c>
      <c r="U25" s="31">
        <f t="shared" si="2"/>
        <v>0</v>
      </c>
      <c r="V25" s="31">
        <f t="shared" si="2"/>
        <v>19866078</v>
      </c>
      <c r="W25" s="31">
        <f t="shared" si="2"/>
        <v>879564479</v>
      </c>
      <c r="X25" s="31">
        <f t="shared" si="2"/>
        <v>788504893</v>
      </c>
      <c r="Y25" s="31">
        <f t="shared" si="2"/>
        <v>91059586</v>
      </c>
      <c r="Z25" s="32">
        <f>+IF(X25&lt;&gt;0,+(Y25/X25)*100,0)</f>
        <v>11.548385661063994</v>
      </c>
      <c r="AA25" s="33">
        <f>+AA12+AA24</f>
        <v>788504893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>
        <v>2407788</v>
      </c>
      <c r="F31" s="20">
        <v>2407788</v>
      </c>
      <c r="G31" s="20">
        <v>8582</v>
      </c>
      <c r="H31" s="20">
        <v>16056</v>
      </c>
      <c r="I31" s="20"/>
      <c r="J31" s="20">
        <v>24638</v>
      </c>
      <c r="K31" s="20">
        <v>8582</v>
      </c>
      <c r="L31" s="20"/>
      <c r="M31" s="20">
        <v>8582</v>
      </c>
      <c r="N31" s="20">
        <v>17164</v>
      </c>
      <c r="O31" s="20">
        <v>8582</v>
      </c>
      <c r="P31" s="20">
        <v>8582</v>
      </c>
      <c r="Q31" s="20">
        <v>16056</v>
      </c>
      <c r="R31" s="20">
        <v>33220</v>
      </c>
      <c r="S31" s="20">
        <v>16056</v>
      </c>
      <c r="T31" s="20">
        <v>16056</v>
      </c>
      <c r="U31" s="20"/>
      <c r="V31" s="20">
        <v>32112</v>
      </c>
      <c r="W31" s="20">
        <v>107134</v>
      </c>
      <c r="X31" s="20">
        <v>2407788</v>
      </c>
      <c r="Y31" s="20">
        <v>-2300654</v>
      </c>
      <c r="Z31" s="21">
        <v>-95.55</v>
      </c>
      <c r="AA31" s="22">
        <v>2407788</v>
      </c>
    </row>
    <row r="32" spans="1:27" ht="12.75">
      <c r="A32" s="23" t="s">
        <v>56</v>
      </c>
      <c r="B32" s="17"/>
      <c r="C32" s="18"/>
      <c r="D32" s="18"/>
      <c r="E32" s="19">
        <v>35732707</v>
      </c>
      <c r="F32" s="20">
        <v>26578000</v>
      </c>
      <c r="G32" s="20">
        <v>13948978</v>
      </c>
      <c r="H32" s="20">
        <v>19720723</v>
      </c>
      <c r="I32" s="20">
        <v>16368691</v>
      </c>
      <c r="J32" s="20">
        <v>50038392</v>
      </c>
      <c r="K32" s="20">
        <v>13948978</v>
      </c>
      <c r="L32" s="20">
        <v>16368691</v>
      </c>
      <c r="M32" s="20">
        <v>13948978</v>
      </c>
      <c r="N32" s="20">
        <v>44266647</v>
      </c>
      <c r="O32" s="20">
        <v>13948978</v>
      </c>
      <c r="P32" s="20">
        <v>13948978</v>
      </c>
      <c r="Q32" s="20">
        <v>19720723</v>
      </c>
      <c r="R32" s="20">
        <v>47618679</v>
      </c>
      <c r="S32" s="20">
        <v>19720723</v>
      </c>
      <c r="T32" s="20">
        <v>19720723</v>
      </c>
      <c r="U32" s="20"/>
      <c r="V32" s="20">
        <v>39441446</v>
      </c>
      <c r="W32" s="20">
        <v>181365164</v>
      </c>
      <c r="X32" s="20">
        <v>26578000</v>
      </c>
      <c r="Y32" s="20">
        <v>154787164</v>
      </c>
      <c r="Z32" s="21">
        <v>582.39</v>
      </c>
      <c r="AA32" s="22">
        <v>26578000</v>
      </c>
    </row>
    <row r="33" spans="1:27" ht="12.75">
      <c r="A33" s="23" t="s">
        <v>57</v>
      </c>
      <c r="B33" s="17"/>
      <c r="C33" s="18"/>
      <c r="D33" s="18"/>
      <c r="E33" s="19">
        <v>28252495</v>
      </c>
      <c r="F33" s="20">
        <v>28252495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28252495</v>
      </c>
      <c r="Y33" s="20">
        <v>-28252495</v>
      </c>
      <c r="Z33" s="21">
        <v>-100</v>
      </c>
      <c r="AA33" s="22">
        <v>28252495</v>
      </c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66392990</v>
      </c>
      <c r="F34" s="31">
        <f t="shared" si="3"/>
        <v>57238283</v>
      </c>
      <c r="G34" s="31">
        <f t="shared" si="3"/>
        <v>13957560</v>
      </c>
      <c r="H34" s="31">
        <f t="shared" si="3"/>
        <v>19736779</v>
      </c>
      <c r="I34" s="31">
        <f t="shared" si="3"/>
        <v>16368691</v>
      </c>
      <c r="J34" s="31">
        <f t="shared" si="3"/>
        <v>50063030</v>
      </c>
      <c r="K34" s="31">
        <f t="shared" si="3"/>
        <v>13957560</v>
      </c>
      <c r="L34" s="31">
        <f t="shared" si="3"/>
        <v>16368691</v>
      </c>
      <c r="M34" s="31">
        <f t="shared" si="3"/>
        <v>13957560</v>
      </c>
      <c r="N34" s="31">
        <f t="shared" si="3"/>
        <v>44283811</v>
      </c>
      <c r="O34" s="31">
        <f t="shared" si="3"/>
        <v>13957560</v>
      </c>
      <c r="P34" s="31">
        <f t="shared" si="3"/>
        <v>13957560</v>
      </c>
      <c r="Q34" s="31">
        <f t="shared" si="3"/>
        <v>19736779</v>
      </c>
      <c r="R34" s="31">
        <f t="shared" si="3"/>
        <v>47651899</v>
      </c>
      <c r="S34" s="31">
        <f t="shared" si="3"/>
        <v>19736779</v>
      </c>
      <c r="T34" s="31">
        <f t="shared" si="3"/>
        <v>19736779</v>
      </c>
      <c r="U34" s="31">
        <f t="shared" si="3"/>
        <v>0</v>
      </c>
      <c r="V34" s="31">
        <f t="shared" si="3"/>
        <v>39473558</v>
      </c>
      <c r="W34" s="31">
        <f t="shared" si="3"/>
        <v>181472298</v>
      </c>
      <c r="X34" s="31">
        <f t="shared" si="3"/>
        <v>57238283</v>
      </c>
      <c r="Y34" s="31">
        <f t="shared" si="3"/>
        <v>124234015</v>
      </c>
      <c r="Z34" s="32">
        <f>+IF(X34&lt;&gt;0,+(Y34/X34)*100,0)</f>
        <v>217.04706795624878</v>
      </c>
      <c r="AA34" s="33">
        <f>SUM(AA29:AA33)</f>
        <v>57238283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>
        <v>69336922</v>
      </c>
      <c r="F38" s="20">
        <v>69336922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69336922</v>
      </c>
      <c r="Y38" s="20">
        <v>-69336922</v>
      </c>
      <c r="Z38" s="21">
        <v>-100</v>
      </c>
      <c r="AA38" s="22">
        <v>69336922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69336922</v>
      </c>
      <c r="F39" s="37">
        <f t="shared" si="4"/>
        <v>69336922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69336922</v>
      </c>
      <c r="Y39" s="37">
        <f t="shared" si="4"/>
        <v>-69336922</v>
      </c>
      <c r="Z39" s="38">
        <f>+IF(X39&lt;&gt;0,+(Y39/X39)*100,0)</f>
        <v>-100</v>
      </c>
      <c r="AA39" s="39">
        <f>SUM(AA37:AA38)</f>
        <v>69336922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135729912</v>
      </c>
      <c r="F40" s="31">
        <f t="shared" si="5"/>
        <v>126575205</v>
      </c>
      <c r="G40" s="31">
        <f t="shared" si="5"/>
        <v>13957560</v>
      </c>
      <c r="H40" s="31">
        <f t="shared" si="5"/>
        <v>19736779</v>
      </c>
      <c r="I40" s="31">
        <f t="shared" si="5"/>
        <v>16368691</v>
      </c>
      <c r="J40" s="31">
        <f t="shared" si="5"/>
        <v>50063030</v>
      </c>
      <c r="K40" s="31">
        <f t="shared" si="5"/>
        <v>13957560</v>
      </c>
      <c r="L40" s="31">
        <f t="shared" si="5"/>
        <v>16368691</v>
      </c>
      <c r="M40" s="31">
        <f t="shared" si="5"/>
        <v>13957560</v>
      </c>
      <c r="N40" s="31">
        <f t="shared" si="5"/>
        <v>44283811</v>
      </c>
      <c r="O40" s="31">
        <f t="shared" si="5"/>
        <v>13957560</v>
      </c>
      <c r="P40" s="31">
        <f t="shared" si="5"/>
        <v>13957560</v>
      </c>
      <c r="Q40" s="31">
        <f t="shared" si="5"/>
        <v>19736779</v>
      </c>
      <c r="R40" s="31">
        <f t="shared" si="5"/>
        <v>47651899</v>
      </c>
      <c r="S40" s="31">
        <f t="shared" si="5"/>
        <v>19736779</v>
      </c>
      <c r="T40" s="31">
        <f t="shared" si="5"/>
        <v>19736779</v>
      </c>
      <c r="U40" s="31">
        <f t="shared" si="5"/>
        <v>0</v>
      </c>
      <c r="V40" s="31">
        <f t="shared" si="5"/>
        <v>39473558</v>
      </c>
      <c r="W40" s="31">
        <f t="shared" si="5"/>
        <v>181472298</v>
      </c>
      <c r="X40" s="31">
        <f t="shared" si="5"/>
        <v>126575205</v>
      </c>
      <c r="Y40" s="31">
        <f t="shared" si="5"/>
        <v>54897093</v>
      </c>
      <c r="Z40" s="32">
        <f>+IF(X40&lt;&gt;0,+(Y40/X40)*100,0)</f>
        <v>43.371127070266255</v>
      </c>
      <c r="AA40" s="33">
        <f>+AA34+AA39</f>
        <v>126575205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693255339</v>
      </c>
      <c r="F42" s="45">
        <f t="shared" si="6"/>
        <v>661929688</v>
      </c>
      <c r="G42" s="45">
        <f t="shared" si="6"/>
        <v>150035689</v>
      </c>
      <c r="H42" s="45">
        <f t="shared" si="6"/>
        <v>-9803740</v>
      </c>
      <c r="I42" s="45">
        <f t="shared" si="6"/>
        <v>-6435652</v>
      </c>
      <c r="J42" s="45">
        <f t="shared" si="6"/>
        <v>133796297</v>
      </c>
      <c r="K42" s="45">
        <f t="shared" si="6"/>
        <v>150035689</v>
      </c>
      <c r="L42" s="45">
        <f t="shared" si="6"/>
        <v>-6435652</v>
      </c>
      <c r="M42" s="45">
        <f t="shared" si="6"/>
        <v>150035689</v>
      </c>
      <c r="N42" s="45">
        <f t="shared" si="6"/>
        <v>293635726</v>
      </c>
      <c r="O42" s="45">
        <f t="shared" si="6"/>
        <v>150035689</v>
      </c>
      <c r="P42" s="45">
        <f t="shared" si="6"/>
        <v>150035689</v>
      </c>
      <c r="Q42" s="45">
        <f t="shared" si="6"/>
        <v>-9803740</v>
      </c>
      <c r="R42" s="45">
        <f t="shared" si="6"/>
        <v>290267638</v>
      </c>
      <c r="S42" s="45">
        <f t="shared" si="6"/>
        <v>-9803740</v>
      </c>
      <c r="T42" s="45">
        <f t="shared" si="6"/>
        <v>-9803740</v>
      </c>
      <c r="U42" s="45">
        <f t="shared" si="6"/>
        <v>0</v>
      </c>
      <c r="V42" s="45">
        <f t="shared" si="6"/>
        <v>-19607480</v>
      </c>
      <c r="W42" s="45">
        <f t="shared" si="6"/>
        <v>698092181</v>
      </c>
      <c r="X42" s="45">
        <f t="shared" si="6"/>
        <v>661929688</v>
      </c>
      <c r="Y42" s="45">
        <f t="shared" si="6"/>
        <v>36162493</v>
      </c>
      <c r="Z42" s="46">
        <f>+IF(X42&lt;&gt;0,+(Y42/X42)*100,0)</f>
        <v>5.463192489411353</v>
      </c>
      <c r="AA42" s="47">
        <f>+AA25-AA40</f>
        <v>661929688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604867029</v>
      </c>
      <c r="F45" s="20">
        <v>573541378</v>
      </c>
      <c r="G45" s="20"/>
      <c r="H45" s="20">
        <v>1070031</v>
      </c>
      <c r="I45" s="20">
        <v>1070031</v>
      </c>
      <c r="J45" s="20">
        <v>2140062</v>
      </c>
      <c r="K45" s="20"/>
      <c r="L45" s="20">
        <v>1070031</v>
      </c>
      <c r="M45" s="20"/>
      <c r="N45" s="20">
        <v>1070031</v>
      </c>
      <c r="O45" s="20"/>
      <c r="P45" s="20"/>
      <c r="Q45" s="20">
        <v>1070031</v>
      </c>
      <c r="R45" s="20">
        <v>1070031</v>
      </c>
      <c r="S45" s="20">
        <v>1070031</v>
      </c>
      <c r="T45" s="20">
        <v>1070031</v>
      </c>
      <c r="U45" s="20"/>
      <c r="V45" s="20">
        <v>2140062</v>
      </c>
      <c r="W45" s="20">
        <v>6420186</v>
      </c>
      <c r="X45" s="20">
        <v>573541378</v>
      </c>
      <c r="Y45" s="20">
        <v>-567121192</v>
      </c>
      <c r="Z45" s="48">
        <v>-98.88</v>
      </c>
      <c r="AA45" s="22">
        <v>573541378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604867029</v>
      </c>
      <c r="F48" s="53">
        <f t="shared" si="7"/>
        <v>573541378</v>
      </c>
      <c r="G48" s="53">
        <f t="shared" si="7"/>
        <v>0</v>
      </c>
      <c r="H48" s="53">
        <f t="shared" si="7"/>
        <v>1070031</v>
      </c>
      <c r="I48" s="53">
        <f t="shared" si="7"/>
        <v>1070031</v>
      </c>
      <c r="J48" s="53">
        <f t="shared" si="7"/>
        <v>2140062</v>
      </c>
      <c r="K48" s="53">
        <f t="shared" si="7"/>
        <v>0</v>
      </c>
      <c r="L48" s="53">
        <f t="shared" si="7"/>
        <v>1070031</v>
      </c>
      <c r="M48" s="53">
        <f t="shared" si="7"/>
        <v>0</v>
      </c>
      <c r="N48" s="53">
        <f t="shared" si="7"/>
        <v>1070031</v>
      </c>
      <c r="O48" s="53">
        <f t="shared" si="7"/>
        <v>0</v>
      </c>
      <c r="P48" s="53">
        <f t="shared" si="7"/>
        <v>0</v>
      </c>
      <c r="Q48" s="53">
        <f t="shared" si="7"/>
        <v>1070031</v>
      </c>
      <c r="R48" s="53">
        <f t="shared" si="7"/>
        <v>1070031</v>
      </c>
      <c r="S48" s="53">
        <f t="shared" si="7"/>
        <v>1070031</v>
      </c>
      <c r="T48" s="53">
        <f t="shared" si="7"/>
        <v>1070031</v>
      </c>
      <c r="U48" s="53">
        <f t="shared" si="7"/>
        <v>0</v>
      </c>
      <c r="V48" s="53">
        <f t="shared" si="7"/>
        <v>2140062</v>
      </c>
      <c r="W48" s="53">
        <f t="shared" si="7"/>
        <v>6420186</v>
      </c>
      <c r="X48" s="53">
        <f t="shared" si="7"/>
        <v>573541378</v>
      </c>
      <c r="Y48" s="53">
        <f t="shared" si="7"/>
        <v>-567121192</v>
      </c>
      <c r="Z48" s="54">
        <f>+IF(X48&lt;&gt;0,+(Y48/X48)*100,0)</f>
        <v>-98.88060630910574</v>
      </c>
      <c r="AA48" s="55">
        <f>SUM(AA45:AA47)</f>
        <v>573541378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44844082</v>
      </c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-52309642</v>
      </c>
      <c r="T6" s="20">
        <v>-38447903</v>
      </c>
      <c r="U6" s="20">
        <v>-21305155</v>
      </c>
      <c r="V6" s="20">
        <v>-112062700</v>
      </c>
      <c r="W6" s="20">
        <v>-112062700</v>
      </c>
      <c r="X6" s="20"/>
      <c r="Y6" s="20">
        <v>-112062700</v>
      </c>
      <c r="Z6" s="21"/>
      <c r="AA6" s="22"/>
    </row>
    <row r="7" spans="1:27" ht="12.75">
      <c r="A7" s="23" t="s">
        <v>34</v>
      </c>
      <c r="B7" s="17"/>
      <c r="C7" s="18">
        <v>-36245324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-6628279</v>
      </c>
      <c r="T7" s="20">
        <v>-10694699</v>
      </c>
      <c r="U7" s="20">
        <v>-35551364</v>
      </c>
      <c r="V7" s="20">
        <v>-52874342</v>
      </c>
      <c r="W7" s="20">
        <v>-52874342</v>
      </c>
      <c r="X7" s="20"/>
      <c r="Y7" s="20">
        <v>-52874342</v>
      </c>
      <c r="Z7" s="21"/>
      <c r="AA7" s="22"/>
    </row>
    <row r="8" spans="1:27" ht="12.75">
      <c r="A8" s="23" t="s">
        <v>35</v>
      </c>
      <c r="B8" s="17"/>
      <c r="C8" s="18">
        <v>110089817</v>
      </c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>
        <v>41944445</v>
      </c>
      <c r="T8" s="20">
        <v>36846945</v>
      </c>
      <c r="U8" s="20">
        <v>32937257</v>
      </c>
      <c r="V8" s="20">
        <v>111728647</v>
      </c>
      <c r="W8" s="20">
        <v>111728647</v>
      </c>
      <c r="X8" s="20"/>
      <c r="Y8" s="20">
        <v>111728647</v>
      </c>
      <c r="Z8" s="21"/>
      <c r="AA8" s="22"/>
    </row>
    <row r="9" spans="1:27" ht="12.75">
      <c r="A9" s="23" t="s">
        <v>36</v>
      </c>
      <c r="B9" s="17"/>
      <c r="C9" s="18">
        <v>69622241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>
        <v>-4106271</v>
      </c>
      <c r="T9" s="20">
        <v>-6300546</v>
      </c>
      <c r="U9" s="20">
        <v>7229477</v>
      </c>
      <c r="V9" s="20">
        <v>-3177340</v>
      </c>
      <c r="W9" s="20">
        <v>-3177340</v>
      </c>
      <c r="X9" s="20"/>
      <c r="Y9" s="20">
        <v>-3177340</v>
      </c>
      <c r="Z9" s="21"/>
      <c r="AA9" s="22"/>
    </row>
    <row r="10" spans="1:27" ht="12.75">
      <c r="A10" s="23" t="s">
        <v>37</v>
      </c>
      <c r="B10" s="17"/>
      <c r="C10" s="18">
        <v>-1677242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>
        <v>-27569</v>
      </c>
      <c r="T10" s="20">
        <v>-97278</v>
      </c>
      <c r="U10" s="24">
        <v>-177492</v>
      </c>
      <c r="V10" s="24">
        <v>-302339</v>
      </c>
      <c r="W10" s="24">
        <v>-302339</v>
      </c>
      <c r="X10" s="20"/>
      <c r="Y10" s="24">
        <v>-302339</v>
      </c>
      <c r="Z10" s="25"/>
      <c r="AA10" s="26"/>
    </row>
    <row r="11" spans="1:27" ht="12.75">
      <c r="A11" s="23" t="s">
        <v>38</v>
      </c>
      <c r="B11" s="17"/>
      <c r="C11" s="18">
        <v>20766230</v>
      </c>
      <c r="D11" s="18"/>
      <c r="E11" s="19">
        <v>120853824</v>
      </c>
      <c r="F11" s="20">
        <v>224578824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>
        <v>2092500</v>
      </c>
      <c r="T11" s="20">
        <v>4451235</v>
      </c>
      <c r="U11" s="20">
        <v>29191124</v>
      </c>
      <c r="V11" s="20">
        <v>35734859</v>
      </c>
      <c r="W11" s="20">
        <v>35734859</v>
      </c>
      <c r="X11" s="20">
        <v>224578824</v>
      </c>
      <c r="Y11" s="20">
        <v>-188843965</v>
      </c>
      <c r="Z11" s="21">
        <v>-84.09</v>
      </c>
      <c r="AA11" s="22">
        <v>224578824</v>
      </c>
    </row>
    <row r="12" spans="1:27" ht="12.75">
      <c r="A12" s="27" t="s">
        <v>39</v>
      </c>
      <c r="B12" s="28"/>
      <c r="C12" s="29">
        <f aca="true" t="shared" si="0" ref="C12:Y12">SUM(C6:C11)</f>
        <v>207399804</v>
      </c>
      <c r="D12" s="29">
        <f>SUM(D6:D11)</f>
        <v>0</v>
      </c>
      <c r="E12" s="30">
        <f t="shared" si="0"/>
        <v>120853824</v>
      </c>
      <c r="F12" s="31">
        <f t="shared" si="0"/>
        <v>224578824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-19034816</v>
      </c>
      <c r="T12" s="31">
        <f t="shared" si="0"/>
        <v>-14242246</v>
      </c>
      <c r="U12" s="31">
        <f t="shared" si="0"/>
        <v>12323847</v>
      </c>
      <c r="V12" s="31">
        <f t="shared" si="0"/>
        <v>-20953215</v>
      </c>
      <c r="W12" s="31">
        <f t="shared" si="0"/>
        <v>-20953215</v>
      </c>
      <c r="X12" s="31">
        <f t="shared" si="0"/>
        <v>224578824</v>
      </c>
      <c r="Y12" s="31">
        <f t="shared" si="0"/>
        <v>-245532039</v>
      </c>
      <c r="Z12" s="32">
        <f>+IF(X12&lt;&gt;0,+(Y12/X12)*100,0)</f>
        <v>-109.33000477373594</v>
      </c>
      <c r="AA12" s="33">
        <f>SUM(AA6:AA11)</f>
        <v>224578824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-1039758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-366686665</v>
      </c>
      <c r="D19" s="18"/>
      <c r="E19" s="19">
        <v>423177996</v>
      </c>
      <c r="F19" s="20">
        <v>396054324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>
        <v>8751195</v>
      </c>
      <c r="T19" s="20">
        <v>21634400</v>
      </c>
      <c r="U19" s="20">
        <v>20802217</v>
      </c>
      <c r="V19" s="20">
        <v>51187812</v>
      </c>
      <c r="W19" s="20">
        <v>51187812</v>
      </c>
      <c r="X19" s="20">
        <v>396054324</v>
      </c>
      <c r="Y19" s="20">
        <v>-344866512</v>
      </c>
      <c r="Z19" s="21">
        <v>-87.08</v>
      </c>
      <c r="AA19" s="22">
        <v>396054324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-6562477</v>
      </c>
      <c r="D22" s="18"/>
      <c r="E22" s="19"/>
      <c r="F22" s="20">
        <v>26611644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26611644</v>
      </c>
      <c r="Y22" s="20">
        <v>-26611644</v>
      </c>
      <c r="Z22" s="21">
        <v>-100</v>
      </c>
      <c r="AA22" s="22">
        <v>26611644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-374288900</v>
      </c>
      <c r="D24" s="29">
        <f>SUM(D15:D23)</f>
        <v>0</v>
      </c>
      <c r="E24" s="36">
        <f t="shared" si="1"/>
        <v>423177996</v>
      </c>
      <c r="F24" s="37">
        <f t="shared" si="1"/>
        <v>422665968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8751195</v>
      </c>
      <c r="T24" s="37">
        <f t="shared" si="1"/>
        <v>21634400</v>
      </c>
      <c r="U24" s="37">
        <f t="shared" si="1"/>
        <v>20802217</v>
      </c>
      <c r="V24" s="37">
        <f t="shared" si="1"/>
        <v>51187812</v>
      </c>
      <c r="W24" s="37">
        <f t="shared" si="1"/>
        <v>51187812</v>
      </c>
      <c r="X24" s="37">
        <f t="shared" si="1"/>
        <v>422665968</v>
      </c>
      <c r="Y24" s="37">
        <f t="shared" si="1"/>
        <v>-371478156</v>
      </c>
      <c r="Z24" s="38">
        <f>+IF(X24&lt;&gt;0,+(Y24/X24)*100,0)</f>
        <v>-87.8892989084941</v>
      </c>
      <c r="AA24" s="39">
        <f>SUM(AA15:AA23)</f>
        <v>422665968</v>
      </c>
    </row>
    <row r="25" spans="1:27" ht="12.75">
      <c r="A25" s="27" t="s">
        <v>50</v>
      </c>
      <c r="B25" s="28"/>
      <c r="C25" s="29">
        <f aca="true" t="shared" si="2" ref="C25:Y25">+C12+C24</f>
        <v>-166889096</v>
      </c>
      <c r="D25" s="29">
        <f>+D12+D24</f>
        <v>0</v>
      </c>
      <c r="E25" s="30">
        <f t="shared" si="2"/>
        <v>544031820</v>
      </c>
      <c r="F25" s="31">
        <f t="shared" si="2"/>
        <v>647244792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-10283621</v>
      </c>
      <c r="T25" s="31">
        <f t="shared" si="2"/>
        <v>7392154</v>
      </c>
      <c r="U25" s="31">
        <f t="shared" si="2"/>
        <v>33126064</v>
      </c>
      <c r="V25" s="31">
        <f t="shared" si="2"/>
        <v>30234597</v>
      </c>
      <c r="W25" s="31">
        <f t="shared" si="2"/>
        <v>30234597</v>
      </c>
      <c r="X25" s="31">
        <f t="shared" si="2"/>
        <v>647244792</v>
      </c>
      <c r="Y25" s="31">
        <f t="shared" si="2"/>
        <v>-617010195</v>
      </c>
      <c r="Z25" s="32">
        <f>+IF(X25&lt;&gt;0,+(Y25/X25)*100,0)</f>
        <v>-95.32872301581996</v>
      </c>
      <c r="AA25" s="33">
        <f>+AA12+AA24</f>
        <v>647244792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-140101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165029915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>
        <v>44608122</v>
      </c>
      <c r="T32" s="20">
        <v>-3360004</v>
      </c>
      <c r="U32" s="20">
        <v>78900917</v>
      </c>
      <c r="V32" s="20">
        <v>120149035</v>
      </c>
      <c r="W32" s="20">
        <v>120149035</v>
      </c>
      <c r="X32" s="20"/>
      <c r="Y32" s="20">
        <v>120149035</v>
      </c>
      <c r="Z32" s="21"/>
      <c r="AA32" s="22"/>
    </row>
    <row r="33" spans="1:27" ht="12.75">
      <c r="A33" s="23" t="s">
        <v>57</v>
      </c>
      <c r="B33" s="17"/>
      <c r="C33" s="18">
        <v>11845272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176735086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44608122</v>
      </c>
      <c r="T34" s="31">
        <f t="shared" si="3"/>
        <v>-3360004</v>
      </c>
      <c r="U34" s="31">
        <f t="shared" si="3"/>
        <v>78900917</v>
      </c>
      <c r="V34" s="31">
        <f t="shared" si="3"/>
        <v>120149035</v>
      </c>
      <c r="W34" s="31">
        <f t="shared" si="3"/>
        <v>120149035</v>
      </c>
      <c r="X34" s="31">
        <f t="shared" si="3"/>
        <v>0</v>
      </c>
      <c r="Y34" s="31">
        <f t="shared" si="3"/>
        <v>120149035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1590206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-68944330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-354659</v>
      </c>
      <c r="U38" s="20"/>
      <c r="V38" s="20">
        <v>-354659</v>
      </c>
      <c r="W38" s="20">
        <v>-354659</v>
      </c>
      <c r="X38" s="20"/>
      <c r="Y38" s="20">
        <v>-354659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-67354124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-354659</v>
      </c>
      <c r="U39" s="37">
        <f t="shared" si="4"/>
        <v>0</v>
      </c>
      <c r="V39" s="37">
        <f t="shared" si="4"/>
        <v>-354659</v>
      </c>
      <c r="W39" s="37">
        <f t="shared" si="4"/>
        <v>-354659</v>
      </c>
      <c r="X39" s="37">
        <f t="shared" si="4"/>
        <v>0</v>
      </c>
      <c r="Y39" s="37">
        <f t="shared" si="4"/>
        <v>-354659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109380962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44608122</v>
      </c>
      <c r="T40" s="31">
        <f t="shared" si="5"/>
        <v>-3714663</v>
      </c>
      <c r="U40" s="31">
        <f t="shared" si="5"/>
        <v>78900917</v>
      </c>
      <c r="V40" s="31">
        <f t="shared" si="5"/>
        <v>119794376</v>
      </c>
      <c r="W40" s="31">
        <f t="shared" si="5"/>
        <v>119794376</v>
      </c>
      <c r="X40" s="31">
        <f t="shared" si="5"/>
        <v>0</v>
      </c>
      <c r="Y40" s="31">
        <f t="shared" si="5"/>
        <v>119794376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-276270058</v>
      </c>
      <c r="D42" s="43">
        <f>+D25-D40</f>
        <v>0</v>
      </c>
      <c r="E42" s="44">
        <f t="shared" si="6"/>
        <v>544031820</v>
      </c>
      <c r="F42" s="45">
        <f t="shared" si="6"/>
        <v>647244792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-54891743</v>
      </c>
      <c r="T42" s="45">
        <f t="shared" si="6"/>
        <v>11106817</v>
      </c>
      <c r="U42" s="45">
        <f t="shared" si="6"/>
        <v>-45774853</v>
      </c>
      <c r="V42" s="45">
        <f t="shared" si="6"/>
        <v>-89559779</v>
      </c>
      <c r="W42" s="45">
        <f t="shared" si="6"/>
        <v>-89559779</v>
      </c>
      <c r="X42" s="45">
        <f t="shared" si="6"/>
        <v>647244792</v>
      </c>
      <c r="Y42" s="45">
        <f t="shared" si="6"/>
        <v>-736804571</v>
      </c>
      <c r="Z42" s="46">
        <f>+IF(X42&lt;&gt;0,+(Y42/X42)*100,0)</f>
        <v>-113.83707989727634</v>
      </c>
      <c r="AA42" s="47">
        <f>+AA25-AA40</f>
        <v>647244792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-585456722</v>
      </c>
      <c r="D45" s="18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2.75">
      <c r="A46" s="23" t="s">
        <v>67</v>
      </c>
      <c r="B46" s="17"/>
      <c r="C46" s="18">
        <v>9119841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-576336881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7059195</v>
      </c>
      <c r="D6" s="18"/>
      <c r="E6" s="19">
        <v>125875589</v>
      </c>
      <c r="F6" s="20">
        <v>101868612</v>
      </c>
      <c r="G6" s="20">
        <v>31894023</v>
      </c>
      <c r="H6" s="20">
        <v>8080081</v>
      </c>
      <c r="I6" s="20">
        <v>7127517</v>
      </c>
      <c r="J6" s="20">
        <v>47101621</v>
      </c>
      <c r="K6" s="20">
        <v>9966549</v>
      </c>
      <c r="L6" s="20">
        <v>5162029</v>
      </c>
      <c r="M6" s="20">
        <v>13438044</v>
      </c>
      <c r="N6" s="20">
        <v>28566622</v>
      </c>
      <c r="O6" s="20">
        <v>-6103548</v>
      </c>
      <c r="P6" s="20">
        <v>-4432648</v>
      </c>
      <c r="Q6" s="20">
        <v>7276069</v>
      </c>
      <c r="R6" s="20">
        <v>-3260127</v>
      </c>
      <c r="S6" s="20">
        <v>-3536178</v>
      </c>
      <c r="T6" s="20">
        <v>1103453</v>
      </c>
      <c r="U6" s="20">
        <v>1814735</v>
      </c>
      <c r="V6" s="20">
        <v>-617990</v>
      </c>
      <c r="W6" s="20">
        <v>71790126</v>
      </c>
      <c r="X6" s="20">
        <v>101868612</v>
      </c>
      <c r="Y6" s="20">
        <v>-30078486</v>
      </c>
      <c r="Z6" s="21">
        <v>-29.53</v>
      </c>
      <c r="AA6" s="22">
        <v>101868612</v>
      </c>
    </row>
    <row r="7" spans="1:27" ht="12.75">
      <c r="A7" s="23" t="s">
        <v>34</v>
      </c>
      <c r="B7" s="17"/>
      <c r="C7" s="18">
        <v>531973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32143447</v>
      </c>
      <c r="D8" s="18"/>
      <c r="E8" s="19">
        <v>36992676</v>
      </c>
      <c r="F8" s="20">
        <v>36992676</v>
      </c>
      <c r="G8" s="20">
        <v>35165447</v>
      </c>
      <c r="H8" s="20">
        <v>6030190</v>
      </c>
      <c r="I8" s="20">
        <v>4259806</v>
      </c>
      <c r="J8" s="20">
        <v>45455443</v>
      </c>
      <c r="K8" s="20">
        <v>-9631574</v>
      </c>
      <c r="L8" s="20">
        <v>-7576537</v>
      </c>
      <c r="M8" s="20">
        <v>-1746345</v>
      </c>
      <c r="N8" s="20">
        <v>-18954456</v>
      </c>
      <c r="O8" s="20">
        <v>-13308973</v>
      </c>
      <c r="P8" s="20">
        <v>87255</v>
      </c>
      <c r="Q8" s="20">
        <v>3886973</v>
      </c>
      <c r="R8" s="20">
        <v>-9334745</v>
      </c>
      <c r="S8" s="20">
        <v>1830576</v>
      </c>
      <c r="T8" s="20">
        <v>-759280</v>
      </c>
      <c r="U8" s="20">
        <v>-6356067</v>
      </c>
      <c r="V8" s="20">
        <v>-5284771</v>
      </c>
      <c r="W8" s="20">
        <v>11881471</v>
      </c>
      <c r="X8" s="20">
        <v>36992676</v>
      </c>
      <c r="Y8" s="20">
        <v>-25111205</v>
      </c>
      <c r="Z8" s="21">
        <v>-67.88</v>
      </c>
      <c r="AA8" s="22">
        <v>36992676</v>
      </c>
    </row>
    <row r="9" spans="1:27" ht="12.75">
      <c r="A9" s="23" t="s">
        <v>36</v>
      </c>
      <c r="B9" s="17"/>
      <c r="C9" s="18">
        <v>19798812</v>
      </c>
      <c r="D9" s="18"/>
      <c r="E9" s="19">
        <v>902872</v>
      </c>
      <c r="F9" s="20">
        <v>902872</v>
      </c>
      <c r="G9" s="20">
        <v>7828014</v>
      </c>
      <c r="H9" s="20"/>
      <c r="I9" s="20">
        <v>60079</v>
      </c>
      <c r="J9" s="20">
        <v>7888093</v>
      </c>
      <c r="K9" s="20">
        <v>159106</v>
      </c>
      <c r="L9" s="20">
        <v>-16279453</v>
      </c>
      <c r="M9" s="20">
        <v>6759358</v>
      </c>
      <c r="N9" s="20">
        <v>-9360989</v>
      </c>
      <c r="O9" s="20">
        <v>1334499</v>
      </c>
      <c r="P9" s="20">
        <v>-197435</v>
      </c>
      <c r="Q9" s="20">
        <v>722923</v>
      </c>
      <c r="R9" s="20">
        <v>1859987</v>
      </c>
      <c r="S9" s="20">
        <v>529408</v>
      </c>
      <c r="T9" s="20">
        <v>427457</v>
      </c>
      <c r="U9" s="20">
        <v>-51213</v>
      </c>
      <c r="V9" s="20">
        <v>905652</v>
      </c>
      <c r="W9" s="20">
        <v>1292743</v>
      </c>
      <c r="X9" s="20">
        <v>902872</v>
      </c>
      <c r="Y9" s="20">
        <v>389871</v>
      </c>
      <c r="Z9" s="21">
        <v>43.18</v>
      </c>
      <c r="AA9" s="22">
        <v>902872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-7894</v>
      </c>
      <c r="H10" s="24">
        <v>-4522</v>
      </c>
      <c r="I10" s="24">
        <v>-13123</v>
      </c>
      <c r="J10" s="20">
        <v>-25539</v>
      </c>
      <c r="K10" s="24">
        <v>-134345</v>
      </c>
      <c r="L10" s="24">
        <v>-278160</v>
      </c>
      <c r="M10" s="20">
        <v>-64103</v>
      </c>
      <c r="N10" s="24">
        <v>-476608</v>
      </c>
      <c r="O10" s="24">
        <v>-147045</v>
      </c>
      <c r="P10" s="24">
        <v>-148206</v>
      </c>
      <c r="Q10" s="20">
        <v>-66072</v>
      </c>
      <c r="R10" s="24">
        <v>-361323</v>
      </c>
      <c r="S10" s="24"/>
      <c r="T10" s="20">
        <v>-32122</v>
      </c>
      <c r="U10" s="24">
        <v>-12110</v>
      </c>
      <c r="V10" s="24">
        <v>-44232</v>
      </c>
      <c r="W10" s="24">
        <v>-907702</v>
      </c>
      <c r="X10" s="20"/>
      <c r="Y10" s="24">
        <v>-907702</v>
      </c>
      <c r="Z10" s="25"/>
      <c r="AA10" s="26"/>
    </row>
    <row r="11" spans="1:27" ht="12.75">
      <c r="A11" s="23" t="s">
        <v>38</v>
      </c>
      <c r="B11" s="17"/>
      <c r="C11" s="18">
        <v>594176</v>
      </c>
      <c r="D11" s="18"/>
      <c r="E11" s="19">
        <v>565207</v>
      </c>
      <c r="F11" s="20">
        <v>565207</v>
      </c>
      <c r="G11" s="20">
        <v>14000</v>
      </c>
      <c r="H11" s="20"/>
      <c r="I11" s="20">
        <v>25930</v>
      </c>
      <c r="J11" s="20">
        <v>39930</v>
      </c>
      <c r="K11" s="20">
        <v>29796</v>
      </c>
      <c r="L11" s="20">
        <v>26851</v>
      </c>
      <c r="M11" s="20"/>
      <c r="N11" s="20">
        <v>56647</v>
      </c>
      <c r="O11" s="20">
        <v>37748</v>
      </c>
      <c r="P11" s="20">
        <v>29686</v>
      </c>
      <c r="Q11" s="20"/>
      <c r="R11" s="20">
        <v>67434</v>
      </c>
      <c r="S11" s="20"/>
      <c r="T11" s="20"/>
      <c r="U11" s="20">
        <v>-10290</v>
      </c>
      <c r="V11" s="20">
        <v>-10290</v>
      </c>
      <c r="W11" s="20">
        <v>153721</v>
      </c>
      <c r="X11" s="20">
        <v>565207</v>
      </c>
      <c r="Y11" s="20">
        <v>-411486</v>
      </c>
      <c r="Z11" s="21">
        <v>-72.8</v>
      </c>
      <c r="AA11" s="22">
        <v>565207</v>
      </c>
    </row>
    <row r="12" spans="1:27" ht="12.75">
      <c r="A12" s="27" t="s">
        <v>39</v>
      </c>
      <c r="B12" s="28"/>
      <c r="C12" s="29">
        <f aca="true" t="shared" si="0" ref="C12:Y12">SUM(C6:C11)</f>
        <v>60127603</v>
      </c>
      <c r="D12" s="29">
        <f>SUM(D6:D11)</f>
        <v>0</v>
      </c>
      <c r="E12" s="30">
        <f t="shared" si="0"/>
        <v>164336344</v>
      </c>
      <c r="F12" s="31">
        <f t="shared" si="0"/>
        <v>140329367</v>
      </c>
      <c r="G12" s="31">
        <f t="shared" si="0"/>
        <v>74893590</v>
      </c>
      <c r="H12" s="31">
        <f t="shared" si="0"/>
        <v>14105749</v>
      </c>
      <c r="I12" s="31">
        <f t="shared" si="0"/>
        <v>11460209</v>
      </c>
      <c r="J12" s="31">
        <f t="shared" si="0"/>
        <v>100459548</v>
      </c>
      <c r="K12" s="31">
        <f t="shared" si="0"/>
        <v>389532</v>
      </c>
      <c r="L12" s="31">
        <f t="shared" si="0"/>
        <v>-18945270</v>
      </c>
      <c r="M12" s="31">
        <f t="shared" si="0"/>
        <v>18386954</v>
      </c>
      <c r="N12" s="31">
        <f t="shared" si="0"/>
        <v>-168784</v>
      </c>
      <c r="O12" s="31">
        <f t="shared" si="0"/>
        <v>-18187319</v>
      </c>
      <c r="P12" s="31">
        <f t="shared" si="0"/>
        <v>-4661348</v>
      </c>
      <c r="Q12" s="31">
        <f t="shared" si="0"/>
        <v>11819893</v>
      </c>
      <c r="R12" s="31">
        <f t="shared" si="0"/>
        <v>-11028774</v>
      </c>
      <c r="S12" s="31">
        <f t="shared" si="0"/>
        <v>-1176194</v>
      </c>
      <c r="T12" s="31">
        <f t="shared" si="0"/>
        <v>739508</v>
      </c>
      <c r="U12" s="31">
        <f t="shared" si="0"/>
        <v>-4614945</v>
      </c>
      <c r="V12" s="31">
        <f t="shared" si="0"/>
        <v>-5051631</v>
      </c>
      <c r="W12" s="31">
        <f t="shared" si="0"/>
        <v>84210359</v>
      </c>
      <c r="X12" s="31">
        <f t="shared" si="0"/>
        <v>140329367</v>
      </c>
      <c r="Y12" s="31">
        <f t="shared" si="0"/>
        <v>-56119008</v>
      </c>
      <c r="Z12" s="32">
        <f>+IF(X12&lt;&gt;0,+(Y12/X12)*100,0)</f>
        <v>-39.99092221373734</v>
      </c>
      <c r="AA12" s="33">
        <f>SUM(AA6:AA11)</f>
        <v>140329367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10098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39520000</v>
      </c>
      <c r="D17" s="18"/>
      <c r="E17" s="19">
        <v>37675169</v>
      </c>
      <c r="F17" s="20">
        <v>37675169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37675169</v>
      </c>
      <c r="Y17" s="20">
        <v>-37675169</v>
      </c>
      <c r="Z17" s="21">
        <v>-100</v>
      </c>
      <c r="AA17" s="22">
        <v>37675169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1268564937</v>
      </c>
      <c r="D19" s="18"/>
      <c r="E19" s="19">
        <v>1302593910</v>
      </c>
      <c r="F19" s="20">
        <v>1302593910</v>
      </c>
      <c r="G19" s="20">
        <v>177818</v>
      </c>
      <c r="H19" s="20"/>
      <c r="I19" s="20"/>
      <c r="J19" s="20">
        <v>177818</v>
      </c>
      <c r="K19" s="20">
        <v>128329</v>
      </c>
      <c r="L19" s="20">
        <v>111392</v>
      </c>
      <c r="M19" s="20"/>
      <c r="N19" s="20">
        <v>239721</v>
      </c>
      <c r="O19" s="20">
        <v>1228887</v>
      </c>
      <c r="P19" s="20">
        <v>2268522</v>
      </c>
      <c r="Q19" s="20">
        <v>1795744</v>
      </c>
      <c r="R19" s="20">
        <v>5293153</v>
      </c>
      <c r="S19" s="20">
        <v>314081</v>
      </c>
      <c r="T19" s="20">
        <v>1465069</v>
      </c>
      <c r="U19" s="20"/>
      <c r="V19" s="20">
        <v>1779150</v>
      </c>
      <c r="W19" s="20">
        <v>7489842</v>
      </c>
      <c r="X19" s="20">
        <v>1302593910</v>
      </c>
      <c r="Y19" s="20">
        <v>-1295104068</v>
      </c>
      <c r="Z19" s="21">
        <v>-99.43</v>
      </c>
      <c r="AA19" s="22">
        <v>1302593910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>
        <v>2225000</v>
      </c>
      <c r="D23" s="18"/>
      <c r="E23" s="19">
        <v>2225000</v>
      </c>
      <c r="F23" s="20">
        <v>2225000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2225000</v>
      </c>
      <c r="Y23" s="24">
        <v>-2225000</v>
      </c>
      <c r="Z23" s="25">
        <v>-100</v>
      </c>
      <c r="AA23" s="26">
        <v>2225000</v>
      </c>
    </row>
    <row r="24" spans="1:27" ht="12.75">
      <c r="A24" s="27" t="s">
        <v>49</v>
      </c>
      <c r="B24" s="35"/>
      <c r="C24" s="29">
        <f aca="true" t="shared" si="1" ref="C24:Y24">SUM(C15:C23)</f>
        <v>1310320035</v>
      </c>
      <c r="D24" s="29">
        <f>SUM(D15:D23)</f>
        <v>0</v>
      </c>
      <c r="E24" s="36">
        <f t="shared" si="1"/>
        <v>1342494079</v>
      </c>
      <c r="F24" s="37">
        <f t="shared" si="1"/>
        <v>1342494079</v>
      </c>
      <c r="G24" s="37">
        <f t="shared" si="1"/>
        <v>177818</v>
      </c>
      <c r="H24" s="37">
        <f t="shared" si="1"/>
        <v>0</v>
      </c>
      <c r="I24" s="37">
        <f t="shared" si="1"/>
        <v>0</v>
      </c>
      <c r="J24" s="37">
        <f t="shared" si="1"/>
        <v>177818</v>
      </c>
      <c r="K24" s="37">
        <f t="shared" si="1"/>
        <v>128329</v>
      </c>
      <c r="L24" s="37">
        <f t="shared" si="1"/>
        <v>111392</v>
      </c>
      <c r="M24" s="37">
        <f t="shared" si="1"/>
        <v>0</v>
      </c>
      <c r="N24" s="37">
        <f t="shared" si="1"/>
        <v>239721</v>
      </c>
      <c r="O24" s="37">
        <f t="shared" si="1"/>
        <v>1228887</v>
      </c>
      <c r="P24" s="37">
        <f t="shared" si="1"/>
        <v>2268522</v>
      </c>
      <c r="Q24" s="37">
        <f t="shared" si="1"/>
        <v>1795744</v>
      </c>
      <c r="R24" s="37">
        <f t="shared" si="1"/>
        <v>5293153</v>
      </c>
      <c r="S24" s="37">
        <f t="shared" si="1"/>
        <v>314081</v>
      </c>
      <c r="T24" s="37">
        <f t="shared" si="1"/>
        <v>1465069</v>
      </c>
      <c r="U24" s="37">
        <f t="shared" si="1"/>
        <v>0</v>
      </c>
      <c r="V24" s="37">
        <f t="shared" si="1"/>
        <v>1779150</v>
      </c>
      <c r="W24" s="37">
        <f t="shared" si="1"/>
        <v>7489842</v>
      </c>
      <c r="X24" s="37">
        <f t="shared" si="1"/>
        <v>1342494079</v>
      </c>
      <c r="Y24" s="37">
        <f t="shared" si="1"/>
        <v>-1335004237</v>
      </c>
      <c r="Z24" s="38">
        <f>+IF(X24&lt;&gt;0,+(Y24/X24)*100,0)</f>
        <v>-99.44209496956746</v>
      </c>
      <c r="AA24" s="39">
        <f>SUM(AA15:AA23)</f>
        <v>1342494079</v>
      </c>
    </row>
    <row r="25" spans="1:27" ht="12.75">
      <c r="A25" s="27" t="s">
        <v>50</v>
      </c>
      <c r="B25" s="28"/>
      <c r="C25" s="29">
        <f aca="true" t="shared" si="2" ref="C25:Y25">+C12+C24</f>
        <v>1370447638</v>
      </c>
      <c r="D25" s="29">
        <f>+D12+D24</f>
        <v>0</v>
      </c>
      <c r="E25" s="30">
        <f t="shared" si="2"/>
        <v>1506830423</v>
      </c>
      <c r="F25" s="31">
        <f t="shared" si="2"/>
        <v>1482823446</v>
      </c>
      <c r="G25" s="31">
        <f t="shared" si="2"/>
        <v>75071408</v>
      </c>
      <c r="H25" s="31">
        <f t="shared" si="2"/>
        <v>14105749</v>
      </c>
      <c r="I25" s="31">
        <f t="shared" si="2"/>
        <v>11460209</v>
      </c>
      <c r="J25" s="31">
        <f t="shared" si="2"/>
        <v>100637366</v>
      </c>
      <c r="K25" s="31">
        <f t="shared" si="2"/>
        <v>517861</v>
      </c>
      <c r="L25" s="31">
        <f t="shared" si="2"/>
        <v>-18833878</v>
      </c>
      <c r="M25" s="31">
        <f t="shared" si="2"/>
        <v>18386954</v>
      </c>
      <c r="N25" s="31">
        <f t="shared" si="2"/>
        <v>70937</v>
      </c>
      <c r="O25" s="31">
        <f t="shared" si="2"/>
        <v>-16958432</v>
      </c>
      <c r="P25" s="31">
        <f t="shared" si="2"/>
        <v>-2392826</v>
      </c>
      <c r="Q25" s="31">
        <f t="shared" si="2"/>
        <v>13615637</v>
      </c>
      <c r="R25" s="31">
        <f t="shared" si="2"/>
        <v>-5735621</v>
      </c>
      <c r="S25" s="31">
        <f t="shared" si="2"/>
        <v>-862113</v>
      </c>
      <c r="T25" s="31">
        <f t="shared" si="2"/>
        <v>2204577</v>
      </c>
      <c r="U25" s="31">
        <f t="shared" si="2"/>
        <v>-4614945</v>
      </c>
      <c r="V25" s="31">
        <f t="shared" si="2"/>
        <v>-3272481</v>
      </c>
      <c r="W25" s="31">
        <f t="shared" si="2"/>
        <v>91700201</v>
      </c>
      <c r="X25" s="31">
        <f t="shared" si="2"/>
        <v>1482823446</v>
      </c>
      <c r="Y25" s="31">
        <f t="shared" si="2"/>
        <v>-1391123245</v>
      </c>
      <c r="Z25" s="32">
        <f>+IF(X25&lt;&gt;0,+(Y25/X25)*100,0)</f>
        <v>-93.8158382073492</v>
      </c>
      <c r="AA25" s="33">
        <f>+AA12+AA24</f>
        <v>1482823446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2918906</v>
      </c>
      <c r="D31" s="18"/>
      <c r="E31" s="19">
        <v>1403105</v>
      </c>
      <c r="F31" s="20">
        <v>1403105</v>
      </c>
      <c r="G31" s="20">
        <v>25949</v>
      </c>
      <c r="H31" s="20">
        <v>30849</v>
      </c>
      <c r="I31" s="20">
        <v>31732</v>
      </c>
      <c r="J31" s="20">
        <v>88530</v>
      </c>
      <c r="K31" s="20">
        <v>-1675</v>
      </c>
      <c r="L31" s="20">
        <v>32309</v>
      </c>
      <c r="M31" s="20">
        <v>20403</v>
      </c>
      <c r="N31" s="20">
        <v>51037</v>
      </c>
      <c r="O31" s="20">
        <v>17650</v>
      </c>
      <c r="P31" s="20">
        <v>13452</v>
      </c>
      <c r="Q31" s="20">
        <v>48094</v>
      </c>
      <c r="R31" s="20">
        <v>79196</v>
      </c>
      <c r="S31" s="20"/>
      <c r="T31" s="20">
        <v>-8090</v>
      </c>
      <c r="U31" s="20">
        <v>23491</v>
      </c>
      <c r="V31" s="20">
        <v>15401</v>
      </c>
      <c r="W31" s="20">
        <v>234164</v>
      </c>
      <c r="X31" s="20">
        <v>1403105</v>
      </c>
      <c r="Y31" s="20">
        <v>-1168941</v>
      </c>
      <c r="Z31" s="21">
        <v>-83.31</v>
      </c>
      <c r="AA31" s="22">
        <v>1403105</v>
      </c>
    </row>
    <row r="32" spans="1:27" ht="12.75">
      <c r="A32" s="23" t="s">
        <v>56</v>
      </c>
      <c r="B32" s="17"/>
      <c r="C32" s="18">
        <v>164866343</v>
      </c>
      <c r="D32" s="18"/>
      <c r="E32" s="19">
        <v>128198865</v>
      </c>
      <c r="F32" s="20">
        <v>128198865</v>
      </c>
      <c r="G32" s="20">
        <v>9674625</v>
      </c>
      <c r="H32" s="20">
        <v>1382201</v>
      </c>
      <c r="I32" s="20">
        <v>981733</v>
      </c>
      <c r="J32" s="20">
        <v>12038559</v>
      </c>
      <c r="K32" s="20">
        <v>-1611539</v>
      </c>
      <c r="L32" s="20">
        <v>4561002</v>
      </c>
      <c r="M32" s="20">
        <v>-4326798</v>
      </c>
      <c r="N32" s="20">
        <v>-1377335</v>
      </c>
      <c r="O32" s="20">
        <v>-13925557</v>
      </c>
      <c r="P32" s="20">
        <v>-2112960</v>
      </c>
      <c r="Q32" s="20">
        <v>-3275120</v>
      </c>
      <c r="R32" s="20">
        <v>-19313637</v>
      </c>
      <c r="S32" s="20">
        <v>1134093</v>
      </c>
      <c r="T32" s="20">
        <v>1338882</v>
      </c>
      <c r="U32" s="20">
        <v>-111445</v>
      </c>
      <c r="V32" s="20">
        <v>2361530</v>
      </c>
      <c r="W32" s="20">
        <v>-6290883</v>
      </c>
      <c r="X32" s="20">
        <v>128198865</v>
      </c>
      <c r="Y32" s="20">
        <v>-134489748</v>
      </c>
      <c r="Z32" s="21">
        <v>-104.91</v>
      </c>
      <c r="AA32" s="22">
        <v>128198865</v>
      </c>
    </row>
    <row r="33" spans="1:27" ht="12.75">
      <c r="A33" s="23" t="s">
        <v>57</v>
      </c>
      <c r="B33" s="17"/>
      <c r="C33" s="18">
        <v>39105916</v>
      </c>
      <c r="D33" s="18"/>
      <c r="E33" s="19">
        <v>49857068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206891165</v>
      </c>
      <c r="D34" s="29">
        <f>SUM(D29:D33)</f>
        <v>0</v>
      </c>
      <c r="E34" s="30">
        <f t="shared" si="3"/>
        <v>179459038</v>
      </c>
      <c r="F34" s="31">
        <f t="shared" si="3"/>
        <v>129601970</v>
      </c>
      <c r="G34" s="31">
        <f t="shared" si="3"/>
        <v>9700574</v>
      </c>
      <c r="H34" s="31">
        <f t="shared" si="3"/>
        <v>1413050</v>
      </c>
      <c r="I34" s="31">
        <f t="shared" si="3"/>
        <v>1013465</v>
      </c>
      <c r="J34" s="31">
        <f t="shared" si="3"/>
        <v>12127089</v>
      </c>
      <c r="K34" s="31">
        <f t="shared" si="3"/>
        <v>-1613214</v>
      </c>
      <c r="L34" s="31">
        <f t="shared" si="3"/>
        <v>4593311</v>
      </c>
      <c r="M34" s="31">
        <f t="shared" si="3"/>
        <v>-4306395</v>
      </c>
      <c r="N34" s="31">
        <f t="shared" si="3"/>
        <v>-1326298</v>
      </c>
      <c r="O34" s="31">
        <f t="shared" si="3"/>
        <v>-13907907</v>
      </c>
      <c r="P34" s="31">
        <f t="shared" si="3"/>
        <v>-2099508</v>
      </c>
      <c r="Q34" s="31">
        <f t="shared" si="3"/>
        <v>-3227026</v>
      </c>
      <c r="R34" s="31">
        <f t="shared" si="3"/>
        <v>-19234441</v>
      </c>
      <c r="S34" s="31">
        <f t="shared" si="3"/>
        <v>1134093</v>
      </c>
      <c r="T34" s="31">
        <f t="shared" si="3"/>
        <v>1330792</v>
      </c>
      <c r="U34" s="31">
        <f t="shared" si="3"/>
        <v>-87954</v>
      </c>
      <c r="V34" s="31">
        <f t="shared" si="3"/>
        <v>2376931</v>
      </c>
      <c r="W34" s="31">
        <f t="shared" si="3"/>
        <v>-6056719</v>
      </c>
      <c r="X34" s="31">
        <f t="shared" si="3"/>
        <v>129601970</v>
      </c>
      <c r="Y34" s="31">
        <f t="shared" si="3"/>
        <v>-135658689</v>
      </c>
      <c r="Z34" s="32">
        <f>+IF(X34&lt;&gt;0,+(Y34/X34)*100,0)</f>
        <v>-104.67332325272525</v>
      </c>
      <c r="AA34" s="33">
        <f>SUM(AA29:AA33)</f>
        <v>129601970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24242546</v>
      </c>
      <c r="D38" s="18"/>
      <c r="E38" s="19">
        <v>62056595</v>
      </c>
      <c r="F38" s="20">
        <v>62056595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62056595</v>
      </c>
      <c r="Y38" s="20">
        <v>-62056595</v>
      </c>
      <c r="Z38" s="21">
        <v>-100</v>
      </c>
      <c r="AA38" s="22">
        <v>62056595</v>
      </c>
    </row>
    <row r="39" spans="1:27" ht="12.75">
      <c r="A39" s="27" t="s">
        <v>61</v>
      </c>
      <c r="B39" s="35"/>
      <c r="C39" s="29">
        <f aca="true" t="shared" si="4" ref="C39:Y39">SUM(C37:C38)</f>
        <v>24242546</v>
      </c>
      <c r="D39" s="29">
        <f>SUM(D37:D38)</f>
        <v>0</v>
      </c>
      <c r="E39" s="36">
        <f t="shared" si="4"/>
        <v>62056595</v>
      </c>
      <c r="F39" s="37">
        <f t="shared" si="4"/>
        <v>62056595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62056595</v>
      </c>
      <c r="Y39" s="37">
        <f t="shared" si="4"/>
        <v>-62056595</v>
      </c>
      <c r="Z39" s="38">
        <f>+IF(X39&lt;&gt;0,+(Y39/X39)*100,0)</f>
        <v>-100</v>
      </c>
      <c r="AA39" s="39">
        <f>SUM(AA37:AA38)</f>
        <v>62056595</v>
      </c>
    </row>
    <row r="40" spans="1:27" ht="12.75">
      <c r="A40" s="27" t="s">
        <v>62</v>
      </c>
      <c r="B40" s="28"/>
      <c r="C40" s="29">
        <f aca="true" t="shared" si="5" ref="C40:Y40">+C34+C39</f>
        <v>231133711</v>
      </c>
      <c r="D40" s="29">
        <f>+D34+D39</f>
        <v>0</v>
      </c>
      <c r="E40" s="30">
        <f t="shared" si="5"/>
        <v>241515633</v>
      </c>
      <c r="F40" s="31">
        <f t="shared" si="5"/>
        <v>191658565</v>
      </c>
      <c r="G40" s="31">
        <f t="shared" si="5"/>
        <v>9700574</v>
      </c>
      <c r="H40" s="31">
        <f t="shared" si="5"/>
        <v>1413050</v>
      </c>
      <c r="I40" s="31">
        <f t="shared" si="5"/>
        <v>1013465</v>
      </c>
      <c r="J40" s="31">
        <f t="shared" si="5"/>
        <v>12127089</v>
      </c>
      <c r="K40" s="31">
        <f t="shared" si="5"/>
        <v>-1613214</v>
      </c>
      <c r="L40" s="31">
        <f t="shared" si="5"/>
        <v>4593311</v>
      </c>
      <c r="M40" s="31">
        <f t="shared" si="5"/>
        <v>-4306395</v>
      </c>
      <c r="N40" s="31">
        <f t="shared" si="5"/>
        <v>-1326298</v>
      </c>
      <c r="O40" s="31">
        <f t="shared" si="5"/>
        <v>-13907907</v>
      </c>
      <c r="P40" s="31">
        <f t="shared" si="5"/>
        <v>-2099508</v>
      </c>
      <c r="Q40" s="31">
        <f t="shared" si="5"/>
        <v>-3227026</v>
      </c>
      <c r="R40" s="31">
        <f t="shared" si="5"/>
        <v>-19234441</v>
      </c>
      <c r="S40" s="31">
        <f t="shared" si="5"/>
        <v>1134093</v>
      </c>
      <c r="T40" s="31">
        <f t="shared" si="5"/>
        <v>1330792</v>
      </c>
      <c r="U40" s="31">
        <f t="shared" si="5"/>
        <v>-87954</v>
      </c>
      <c r="V40" s="31">
        <f t="shared" si="5"/>
        <v>2376931</v>
      </c>
      <c r="W40" s="31">
        <f t="shared" si="5"/>
        <v>-6056719</v>
      </c>
      <c r="X40" s="31">
        <f t="shared" si="5"/>
        <v>191658565</v>
      </c>
      <c r="Y40" s="31">
        <f t="shared" si="5"/>
        <v>-197715284</v>
      </c>
      <c r="Z40" s="32">
        <f>+IF(X40&lt;&gt;0,+(Y40/X40)*100,0)</f>
        <v>-103.16016088297437</v>
      </c>
      <c r="AA40" s="33">
        <f>+AA34+AA39</f>
        <v>191658565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1139313927</v>
      </c>
      <c r="D42" s="43">
        <f>+D25-D40</f>
        <v>0</v>
      </c>
      <c r="E42" s="44">
        <f t="shared" si="6"/>
        <v>1265314790</v>
      </c>
      <c r="F42" s="45">
        <f t="shared" si="6"/>
        <v>1291164881</v>
      </c>
      <c r="G42" s="45">
        <f t="shared" si="6"/>
        <v>65370834</v>
      </c>
      <c r="H42" s="45">
        <f t="shared" si="6"/>
        <v>12692699</v>
      </c>
      <c r="I42" s="45">
        <f t="shared" si="6"/>
        <v>10446744</v>
      </c>
      <c r="J42" s="45">
        <f t="shared" si="6"/>
        <v>88510277</v>
      </c>
      <c r="K42" s="45">
        <f t="shared" si="6"/>
        <v>2131075</v>
      </c>
      <c r="L42" s="45">
        <f t="shared" si="6"/>
        <v>-23427189</v>
      </c>
      <c r="M42" s="45">
        <f t="shared" si="6"/>
        <v>22693349</v>
      </c>
      <c r="N42" s="45">
        <f t="shared" si="6"/>
        <v>1397235</v>
      </c>
      <c r="O42" s="45">
        <f t="shared" si="6"/>
        <v>-3050525</v>
      </c>
      <c r="P42" s="45">
        <f t="shared" si="6"/>
        <v>-293318</v>
      </c>
      <c r="Q42" s="45">
        <f t="shared" si="6"/>
        <v>16842663</v>
      </c>
      <c r="R42" s="45">
        <f t="shared" si="6"/>
        <v>13498820</v>
      </c>
      <c r="S42" s="45">
        <f t="shared" si="6"/>
        <v>-1996206</v>
      </c>
      <c r="T42" s="45">
        <f t="shared" si="6"/>
        <v>873785</v>
      </c>
      <c r="U42" s="45">
        <f t="shared" si="6"/>
        <v>-4526991</v>
      </c>
      <c r="V42" s="45">
        <f t="shared" si="6"/>
        <v>-5649412</v>
      </c>
      <c r="W42" s="45">
        <f t="shared" si="6"/>
        <v>97756920</v>
      </c>
      <c r="X42" s="45">
        <f t="shared" si="6"/>
        <v>1291164881</v>
      </c>
      <c r="Y42" s="45">
        <f t="shared" si="6"/>
        <v>-1193407961</v>
      </c>
      <c r="Z42" s="46">
        <f>+IF(X42&lt;&gt;0,+(Y42/X42)*100,0)</f>
        <v>-92.42878106130892</v>
      </c>
      <c r="AA42" s="47">
        <f>+AA25-AA40</f>
        <v>1291164881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1296466604</v>
      </c>
      <c r="D45" s="18"/>
      <c r="E45" s="19">
        <v>1249314790</v>
      </c>
      <c r="F45" s="20">
        <v>1232606767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>
        <v>-1686383</v>
      </c>
      <c r="T45" s="20"/>
      <c r="U45" s="20"/>
      <c r="V45" s="20">
        <v>-1686383</v>
      </c>
      <c r="W45" s="20">
        <v>-1686383</v>
      </c>
      <c r="X45" s="20">
        <v>1232606767</v>
      </c>
      <c r="Y45" s="20">
        <v>-1234293150</v>
      </c>
      <c r="Z45" s="48">
        <v>-100.14</v>
      </c>
      <c r="AA45" s="22">
        <v>1232606767</v>
      </c>
    </row>
    <row r="46" spans="1:27" ht="12.75">
      <c r="A46" s="23" t="s">
        <v>67</v>
      </c>
      <c r="B46" s="17"/>
      <c r="C46" s="18">
        <v>-122907867</v>
      </c>
      <c r="D46" s="18"/>
      <c r="E46" s="19"/>
      <c r="F46" s="20">
        <v>-282114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-282114</v>
      </c>
      <c r="Y46" s="20">
        <v>282114</v>
      </c>
      <c r="Z46" s="48">
        <v>-100</v>
      </c>
      <c r="AA46" s="22">
        <v>-282114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1173558737</v>
      </c>
      <c r="D48" s="51">
        <f>SUM(D45:D47)</f>
        <v>0</v>
      </c>
      <c r="E48" s="52">
        <f t="shared" si="7"/>
        <v>1249314790</v>
      </c>
      <c r="F48" s="53">
        <f t="shared" si="7"/>
        <v>1232324653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-1686383</v>
      </c>
      <c r="T48" s="53">
        <f t="shared" si="7"/>
        <v>0</v>
      </c>
      <c r="U48" s="53">
        <f t="shared" si="7"/>
        <v>0</v>
      </c>
      <c r="V48" s="53">
        <f t="shared" si="7"/>
        <v>-1686383</v>
      </c>
      <c r="W48" s="53">
        <f t="shared" si="7"/>
        <v>-1686383</v>
      </c>
      <c r="X48" s="53">
        <f t="shared" si="7"/>
        <v>1232324653</v>
      </c>
      <c r="Y48" s="53">
        <f t="shared" si="7"/>
        <v>-1234011036</v>
      </c>
      <c r="Z48" s="54">
        <f>+IF(X48&lt;&gt;0,+(Y48/X48)*100,0)</f>
        <v>-100.1368456758448</v>
      </c>
      <c r="AA48" s="55">
        <f>SUM(AA45:AA47)</f>
        <v>1232324653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250446847</v>
      </c>
      <c r="D6" s="18"/>
      <c r="E6" s="19">
        <v>80154680</v>
      </c>
      <c r="F6" s="20">
        <v>80154680</v>
      </c>
      <c r="G6" s="20">
        <v>510310723</v>
      </c>
      <c r="H6" s="20">
        <v>-285956272</v>
      </c>
      <c r="I6" s="20">
        <v>-82829987</v>
      </c>
      <c r="J6" s="20">
        <v>141524464</v>
      </c>
      <c r="K6" s="20">
        <v>-8898357</v>
      </c>
      <c r="L6" s="20">
        <v>246237575</v>
      </c>
      <c r="M6" s="20">
        <v>-142532049</v>
      </c>
      <c r="N6" s="20">
        <v>94807169</v>
      </c>
      <c r="O6" s="20">
        <v>59346149</v>
      </c>
      <c r="P6" s="20">
        <v>228485412</v>
      </c>
      <c r="Q6" s="20">
        <v>-308195462</v>
      </c>
      <c r="R6" s="20">
        <v>-20363901</v>
      </c>
      <c r="S6" s="20">
        <v>289200154</v>
      </c>
      <c r="T6" s="20">
        <v>-213120265</v>
      </c>
      <c r="U6" s="20">
        <v>247098308</v>
      </c>
      <c r="V6" s="20">
        <v>323178197</v>
      </c>
      <c r="W6" s="20">
        <v>539145929</v>
      </c>
      <c r="X6" s="20">
        <v>80154680</v>
      </c>
      <c r="Y6" s="20">
        <v>458991249</v>
      </c>
      <c r="Z6" s="21">
        <v>572.63</v>
      </c>
      <c r="AA6" s="22">
        <v>80154680</v>
      </c>
    </row>
    <row r="7" spans="1:27" ht="12.75">
      <c r="A7" s="23" t="s">
        <v>34</v>
      </c>
      <c r="B7" s="17"/>
      <c r="C7" s="18">
        <v>921186063</v>
      </c>
      <c r="D7" s="18"/>
      <c r="E7" s="19">
        <v>1570147588</v>
      </c>
      <c r="F7" s="20">
        <v>935146240</v>
      </c>
      <c r="G7" s="20">
        <v>821186064</v>
      </c>
      <c r="H7" s="20">
        <v>385139239</v>
      </c>
      <c r="I7" s="20">
        <v>-123814095</v>
      </c>
      <c r="J7" s="20">
        <v>1082511208</v>
      </c>
      <c r="K7" s="20">
        <v>-267128134</v>
      </c>
      <c r="L7" s="20">
        <v>-184179961</v>
      </c>
      <c r="M7" s="20">
        <v>316448152</v>
      </c>
      <c r="N7" s="20">
        <v>-134859943</v>
      </c>
      <c r="O7" s="20">
        <v>4680098</v>
      </c>
      <c r="P7" s="20">
        <v>-38836238</v>
      </c>
      <c r="Q7" s="20">
        <v>461283541</v>
      </c>
      <c r="R7" s="20">
        <v>427127401</v>
      </c>
      <c r="S7" s="20">
        <v>1143519</v>
      </c>
      <c r="T7" s="20">
        <v>9660613</v>
      </c>
      <c r="U7" s="20">
        <v>-274764857</v>
      </c>
      <c r="V7" s="20">
        <v>-263960725</v>
      </c>
      <c r="W7" s="20">
        <v>1110817941</v>
      </c>
      <c r="X7" s="20">
        <v>935146240</v>
      </c>
      <c r="Y7" s="20">
        <v>175671701</v>
      </c>
      <c r="Z7" s="21">
        <v>18.79</v>
      </c>
      <c r="AA7" s="22">
        <v>935146240</v>
      </c>
    </row>
    <row r="8" spans="1:27" ht="12.75">
      <c r="A8" s="23" t="s">
        <v>35</v>
      </c>
      <c r="B8" s="17"/>
      <c r="C8" s="18">
        <v>1079563618</v>
      </c>
      <c r="D8" s="18"/>
      <c r="E8" s="19">
        <v>798270081</v>
      </c>
      <c r="F8" s="20">
        <v>798270081</v>
      </c>
      <c r="G8" s="20">
        <v>1456130199</v>
      </c>
      <c r="H8" s="20">
        <v>-200503238</v>
      </c>
      <c r="I8" s="20">
        <v>20465055</v>
      </c>
      <c r="J8" s="20">
        <v>1276092016</v>
      </c>
      <c r="K8" s="20">
        <v>-25261652</v>
      </c>
      <c r="L8" s="20">
        <v>-32516903</v>
      </c>
      <c r="M8" s="20">
        <v>39227525</v>
      </c>
      <c r="N8" s="20">
        <v>-18551030</v>
      </c>
      <c r="O8" s="20">
        <v>12745746</v>
      </c>
      <c r="P8" s="20">
        <v>123230219</v>
      </c>
      <c r="Q8" s="20">
        <v>-109883504</v>
      </c>
      <c r="R8" s="20">
        <v>26092461</v>
      </c>
      <c r="S8" s="20">
        <v>159874839</v>
      </c>
      <c r="T8" s="20">
        <v>-20426695</v>
      </c>
      <c r="U8" s="20">
        <v>715512322</v>
      </c>
      <c r="V8" s="20">
        <v>854960466</v>
      </c>
      <c r="W8" s="20">
        <v>2138593913</v>
      </c>
      <c r="X8" s="20">
        <v>798270081</v>
      </c>
      <c r="Y8" s="20">
        <v>1340323832</v>
      </c>
      <c r="Z8" s="21">
        <v>167.9</v>
      </c>
      <c r="AA8" s="22">
        <v>798270081</v>
      </c>
    </row>
    <row r="9" spans="1:27" ht="12.75">
      <c r="A9" s="23" t="s">
        <v>36</v>
      </c>
      <c r="B9" s="17"/>
      <c r="C9" s="18">
        <v>5023920254</v>
      </c>
      <c r="D9" s="18"/>
      <c r="E9" s="19">
        <v>968000000</v>
      </c>
      <c r="F9" s="20">
        <v>968000000</v>
      </c>
      <c r="G9" s="20">
        <v>5002837017</v>
      </c>
      <c r="H9" s="20">
        <v>29093786</v>
      </c>
      <c r="I9" s="20">
        <v>55201410</v>
      </c>
      <c r="J9" s="20">
        <v>5087132213</v>
      </c>
      <c r="K9" s="20">
        <v>56257596</v>
      </c>
      <c r="L9" s="20">
        <v>41239931</v>
      </c>
      <c r="M9" s="20">
        <v>40524213</v>
      </c>
      <c r="N9" s="20">
        <v>138021740</v>
      </c>
      <c r="O9" s="20">
        <v>36098318</v>
      </c>
      <c r="P9" s="20">
        <v>46010546</v>
      </c>
      <c r="Q9" s="20">
        <v>60051219</v>
      </c>
      <c r="R9" s="20">
        <v>142160083</v>
      </c>
      <c r="S9" s="20">
        <v>40151996</v>
      </c>
      <c r="T9" s="20">
        <v>40659054</v>
      </c>
      <c r="U9" s="20">
        <v>60875998</v>
      </c>
      <c r="V9" s="20">
        <v>141687048</v>
      </c>
      <c r="W9" s="20">
        <v>5509001084</v>
      </c>
      <c r="X9" s="20">
        <v>968000000</v>
      </c>
      <c r="Y9" s="20">
        <v>4541001084</v>
      </c>
      <c r="Z9" s="21">
        <v>469.11</v>
      </c>
      <c r="AA9" s="22">
        <v>968000000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37177518</v>
      </c>
      <c r="D11" s="18"/>
      <c r="E11" s="19">
        <v>47068514</v>
      </c>
      <c r="F11" s="20">
        <v>47068514</v>
      </c>
      <c r="G11" s="20">
        <v>35972874</v>
      </c>
      <c r="H11" s="20">
        <v>-579555</v>
      </c>
      <c r="I11" s="20">
        <v>-419078</v>
      </c>
      <c r="J11" s="20">
        <v>34974241</v>
      </c>
      <c r="K11" s="20">
        <v>793412</v>
      </c>
      <c r="L11" s="20">
        <v>2704707</v>
      </c>
      <c r="M11" s="20">
        <v>927206</v>
      </c>
      <c r="N11" s="20">
        <v>4425325</v>
      </c>
      <c r="O11" s="20">
        <v>-395062</v>
      </c>
      <c r="P11" s="20">
        <v>-202715</v>
      </c>
      <c r="Q11" s="20">
        <v>-708373</v>
      </c>
      <c r="R11" s="20">
        <v>-1306150</v>
      </c>
      <c r="S11" s="20">
        <v>3504280</v>
      </c>
      <c r="T11" s="20">
        <v>1329183</v>
      </c>
      <c r="U11" s="20">
        <v>-3747488</v>
      </c>
      <c r="V11" s="20">
        <v>1085975</v>
      </c>
      <c r="W11" s="20">
        <v>39179391</v>
      </c>
      <c r="X11" s="20">
        <v>47068514</v>
      </c>
      <c r="Y11" s="20">
        <v>-7889123</v>
      </c>
      <c r="Z11" s="21">
        <v>-16.76</v>
      </c>
      <c r="AA11" s="22">
        <v>47068514</v>
      </c>
    </row>
    <row r="12" spans="1:27" ht="12.75">
      <c r="A12" s="27" t="s">
        <v>39</v>
      </c>
      <c r="B12" s="28"/>
      <c r="C12" s="29">
        <f aca="true" t="shared" si="0" ref="C12:Y12">SUM(C6:C11)</f>
        <v>7312294300</v>
      </c>
      <c r="D12" s="29">
        <f>SUM(D6:D11)</f>
        <v>0</v>
      </c>
      <c r="E12" s="30">
        <f t="shared" si="0"/>
        <v>3463640863</v>
      </c>
      <c r="F12" s="31">
        <f t="shared" si="0"/>
        <v>2828639515</v>
      </c>
      <c r="G12" s="31">
        <f t="shared" si="0"/>
        <v>7826436877</v>
      </c>
      <c r="H12" s="31">
        <f t="shared" si="0"/>
        <v>-72806040</v>
      </c>
      <c r="I12" s="31">
        <f t="shared" si="0"/>
        <v>-131396695</v>
      </c>
      <c r="J12" s="31">
        <f t="shared" si="0"/>
        <v>7622234142</v>
      </c>
      <c r="K12" s="31">
        <f t="shared" si="0"/>
        <v>-244237135</v>
      </c>
      <c r="L12" s="31">
        <f t="shared" si="0"/>
        <v>73485349</v>
      </c>
      <c r="M12" s="31">
        <f t="shared" si="0"/>
        <v>254595047</v>
      </c>
      <c r="N12" s="31">
        <f t="shared" si="0"/>
        <v>83843261</v>
      </c>
      <c r="O12" s="31">
        <f t="shared" si="0"/>
        <v>112475249</v>
      </c>
      <c r="P12" s="31">
        <f t="shared" si="0"/>
        <v>358687224</v>
      </c>
      <c r="Q12" s="31">
        <f t="shared" si="0"/>
        <v>102547421</v>
      </c>
      <c r="R12" s="31">
        <f t="shared" si="0"/>
        <v>573709894</v>
      </c>
      <c r="S12" s="31">
        <f t="shared" si="0"/>
        <v>493874788</v>
      </c>
      <c r="T12" s="31">
        <f t="shared" si="0"/>
        <v>-181898110</v>
      </c>
      <c r="U12" s="31">
        <f t="shared" si="0"/>
        <v>744974283</v>
      </c>
      <c r="V12" s="31">
        <f t="shared" si="0"/>
        <v>1056950961</v>
      </c>
      <c r="W12" s="31">
        <f t="shared" si="0"/>
        <v>9336738258</v>
      </c>
      <c r="X12" s="31">
        <f t="shared" si="0"/>
        <v>2828639515</v>
      </c>
      <c r="Y12" s="31">
        <f t="shared" si="0"/>
        <v>6508098743</v>
      </c>
      <c r="Z12" s="32">
        <f>+IF(X12&lt;&gt;0,+(Y12/X12)*100,0)</f>
        <v>230.0787607783949</v>
      </c>
      <c r="AA12" s="33">
        <f>SUM(AA6:AA11)</f>
        <v>2828639515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490958</v>
      </c>
      <c r="D15" s="18"/>
      <c r="E15" s="19"/>
      <c r="F15" s="20"/>
      <c r="G15" s="20">
        <v>490958</v>
      </c>
      <c r="H15" s="20"/>
      <c r="I15" s="20">
        <v>496879</v>
      </c>
      <c r="J15" s="20">
        <v>987837</v>
      </c>
      <c r="K15" s="20"/>
      <c r="L15" s="20"/>
      <c r="M15" s="20">
        <v>1451707</v>
      </c>
      <c r="N15" s="20">
        <v>1451707</v>
      </c>
      <c r="O15" s="20"/>
      <c r="P15" s="20"/>
      <c r="Q15" s="20"/>
      <c r="R15" s="20"/>
      <c r="S15" s="20"/>
      <c r="T15" s="20"/>
      <c r="U15" s="20">
        <v>-1948586</v>
      </c>
      <c r="V15" s="20">
        <v>-1948586</v>
      </c>
      <c r="W15" s="20">
        <v>490958</v>
      </c>
      <c r="X15" s="20"/>
      <c r="Y15" s="20">
        <v>490958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401546000</v>
      </c>
      <c r="D17" s="18"/>
      <c r="E17" s="19">
        <v>534856338</v>
      </c>
      <c r="F17" s="20">
        <v>572764224</v>
      </c>
      <c r="G17" s="20">
        <v>404160324</v>
      </c>
      <c r="H17" s="20">
        <v>-2094324</v>
      </c>
      <c r="I17" s="20">
        <v>1901121</v>
      </c>
      <c r="J17" s="20">
        <v>403967121</v>
      </c>
      <c r="K17" s="20">
        <v>3559014</v>
      </c>
      <c r="L17" s="20">
        <v>14249852</v>
      </c>
      <c r="M17" s="20">
        <v>1944605</v>
      </c>
      <c r="N17" s="20">
        <v>19753471</v>
      </c>
      <c r="O17" s="20">
        <v>373440</v>
      </c>
      <c r="P17" s="20">
        <v>743671</v>
      </c>
      <c r="Q17" s="20">
        <v>1131282</v>
      </c>
      <c r="R17" s="20">
        <v>2248393</v>
      </c>
      <c r="S17" s="20">
        <v>-17947</v>
      </c>
      <c r="T17" s="20">
        <v>1188340</v>
      </c>
      <c r="U17" s="20">
        <v>2399037</v>
      </c>
      <c r="V17" s="20">
        <v>3569430</v>
      </c>
      <c r="W17" s="20">
        <v>429538415</v>
      </c>
      <c r="X17" s="20">
        <v>572764224</v>
      </c>
      <c r="Y17" s="20">
        <v>-143225809</v>
      </c>
      <c r="Z17" s="21">
        <v>-25.01</v>
      </c>
      <c r="AA17" s="22">
        <v>572764224</v>
      </c>
    </row>
    <row r="18" spans="1:27" ht="12.75">
      <c r="A18" s="23" t="s">
        <v>44</v>
      </c>
      <c r="B18" s="17"/>
      <c r="C18" s="18">
        <v>597392286</v>
      </c>
      <c r="D18" s="18"/>
      <c r="E18" s="19">
        <v>133109105</v>
      </c>
      <c r="F18" s="20">
        <v>133109105</v>
      </c>
      <c r="G18" s="20">
        <v>121008277</v>
      </c>
      <c r="H18" s="20">
        <v>531030574</v>
      </c>
      <c r="I18" s="20"/>
      <c r="J18" s="20">
        <v>652038851</v>
      </c>
      <c r="K18" s="20"/>
      <c r="L18" s="20">
        <v>-54646565</v>
      </c>
      <c r="M18" s="20"/>
      <c r="N18" s="20">
        <v>-54646565</v>
      </c>
      <c r="O18" s="20"/>
      <c r="P18" s="20"/>
      <c r="Q18" s="20"/>
      <c r="R18" s="20"/>
      <c r="S18" s="20"/>
      <c r="T18" s="20"/>
      <c r="U18" s="20"/>
      <c r="V18" s="20"/>
      <c r="W18" s="20">
        <v>597392286</v>
      </c>
      <c r="X18" s="20">
        <v>133109105</v>
      </c>
      <c r="Y18" s="20">
        <v>464283181</v>
      </c>
      <c r="Z18" s="21">
        <v>348.8</v>
      </c>
      <c r="AA18" s="22">
        <v>133109105</v>
      </c>
    </row>
    <row r="19" spans="1:27" ht="12.75">
      <c r="A19" s="23" t="s">
        <v>45</v>
      </c>
      <c r="B19" s="17"/>
      <c r="C19" s="18">
        <v>19743463617</v>
      </c>
      <c r="D19" s="18"/>
      <c r="E19" s="19">
        <v>20074795390</v>
      </c>
      <c r="F19" s="20">
        <v>20518207851</v>
      </c>
      <c r="G19" s="20">
        <v>18348265865</v>
      </c>
      <c r="H19" s="20">
        <v>1207966146</v>
      </c>
      <c r="I19" s="20">
        <v>-107616198</v>
      </c>
      <c r="J19" s="20">
        <v>19448615813</v>
      </c>
      <c r="K19" s="20">
        <v>-5256091</v>
      </c>
      <c r="L19" s="20">
        <v>-50848004</v>
      </c>
      <c r="M19" s="20">
        <v>23278018</v>
      </c>
      <c r="N19" s="20">
        <v>-32826077</v>
      </c>
      <c r="O19" s="20">
        <v>-99651274</v>
      </c>
      <c r="P19" s="20">
        <v>-40930182</v>
      </c>
      <c r="Q19" s="20">
        <v>-22546704</v>
      </c>
      <c r="R19" s="20">
        <v>-163128160</v>
      </c>
      <c r="S19" s="20">
        <v>-104018943</v>
      </c>
      <c r="T19" s="20">
        <v>-68384066</v>
      </c>
      <c r="U19" s="20">
        <v>139679105</v>
      </c>
      <c r="V19" s="20">
        <v>-32723904</v>
      </c>
      <c r="W19" s="20">
        <v>19219937672</v>
      </c>
      <c r="X19" s="20">
        <v>20518207851</v>
      </c>
      <c r="Y19" s="20">
        <v>-1298270179</v>
      </c>
      <c r="Z19" s="21">
        <v>-6.33</v>
      </c>
      <c r="AA19" s="22">
        <v>20518207851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21139564</v>
      </c>
      <c r="D22" s="18"/>
      <c r="E22" s="19">
        <v>20772935</v>
      </c>
      <c r="F22" s="20">
        <v>33044886</v>
      </c>
      <c r="G22" s="20">
        <v>27659334</v>
      </c>
      <c r="H22" s="20">
        <v>-5707768</v>
      </c>
      <c r="I22" s="20">
        <v>1489829</v>
      </c>
      <c r="J22" s="20">
        <v>23441395</v>
      </c>
      <c r="K22" s="20">
        <v>1049167</v>
      </c>
      <c r="L22" s="20">
        <v>1658627</v>
      </c>
      <c r="M22" s="20">
        <v>3364149</v>
      </c>
      <c r="N22" s="20">
        <v>6071943</v>
      </c>
      <c r="O22" s="20">
        <v>1431337</v>
      </c>
      <c r="P22" s="20">
        <v>7595790</v>
      </c>
      <c r="Q22" s="20">
        <v>8347651</v>
      </c>
      <c r="R22" s="20">
        <v>17374778</v>
      </c>
      <c r="S22" s="20">
        <v>211057</v>
      </c>
      <c r="T22" s="20">
        <v>7229598</v>
      </c>
      <c r="U22" s="20">
        <v>13723402</v>
      </c>
      <c r="V22" s="20">
        <v>21164057</v>
      </c>
      <c r="W22" s="20">
        <v>68052173</v>
      </c>
      <c r="X22" s="20">
        <v>33044886</v>
      </c>
      <c r="Y22" s="20">
        <v>35007287</v>
      </c>
      <c r="Z22" s="21">
        <v>105.94</v>
      </c>
      <c r="AA22" s="22">
        <v>33044886</v>
      </c>
    </row>
    <row r="23" spans="1:27" ht="12.75">
      <c r="A23" s="23" t="s">
        <v>48</v>
      </c>
      <c r="B23" s="17"/>
      <c r="C23" s="18">
        <v>49779875</v>
      </c>
      <c r="D23" s="18"/>
      <c r="E23" s="19">
        <v>55420119</v>
      </c>
      <c r="F23" s="20">
        <v>57825203</v>
      </c>
      <c r="G23" s="24">
        <v>49973307</v>
      </c>
      <c r="H23" s="24">
        <v>-193432</v>
      </c>
      <c r="I23" s="24"/>
      <c r="J23" s="20">
        <v>49779875</v>
      </c>
      <c r="K23" s="24"/>
      <c r="L23" s="24">
        <v>2940</v>
      </c>
      <c r="M23" s="20"/>
      <c r="N23" s="24">
        <v>2940</v>
      </c>
      <c r="O23" s="24"/>
      <c r="P23" s="24"/>
      <c r="Q23" s="20"/>
      <c r="R23" s="24"/>
      <c r="S23" s="24"/>
      <c r="T23" s="20"/>
      <c r="U23" s="24"/>
      <c r="V23" s="24"/>
      <c r="W23" s="24">
        <v>49782815</v>
      </c>
      <c r="X23" s="20">
        <v>57825203</v>
      </c>
      <c r="Y23" s="24">
        <v>-8042388</v>
      </c>
      <c r="Z23" s="25">
        <v>-13.91</v>
      </c>
      <c r="AA23" s="26">
        <v>57825203</v>
      </c>
    </row>
    <row r="24" spans="1:27" ht="12.75">
      <c r="A24" s="27" t="s">
        <v>49</v>
      </c>
      <c r="B24" s="35"/>
      <c r="C24" s="29">
        <f aca="true" t="shared" si="1" ref="C24:Y24">SUM(C15:C23)</f>
        <v>20813812300</v>
      </c>
      <c r="D24" s="29">
        <f>SUM(D15:D23)</f>
        <v>0</v>
      </c>
      <c r="E24" s="36">
        <f t="shared" si="1"/>
        <v>20818953887</v>
      </c>
      <c r="F24" s="37">
        <f t="shared" si="1"/>
        <v>21314951269</v>
      </c>
      <c r="G24" s="37">
        <f t="shared" si="1"/>
        <v>18951558065</v>
      </c>
      <c r="H24" s="37">
        <f t="shared" si="1"/>
        <v>1731001196</v>
      </c>
      <c r="I24" s="37">
        <f t="shared" si="1"/>
        <v>-103728369</v>
      </c>
      <c r="J24" s="37">
        <f t="shared" si="1"/>
        <v>20578830892</v>
      </c>
      <c r="K24" s="37">
        <f t="shared" si="1"/>
        <v>-647910</v>
      </c>
      <c r="L24" s="37">
        <f t="shared" si="1"/>
        <v>-89583150</v>
      </c>
      <c r="M24" s="37">
        <f t="shared" si="1"/>
        <v>30038479</v>
      </c>
      <c r="N24" s="37">
        <f t="shared" si="1"/>
        <v>-60192581</v>
      </c>
      <c r="O24" s="37">
        <f t="shared" si="1"/>
        <v>-97846497</v>
      </c>
      <c r="P24" s="37">
        <f t="shared" si="1"/>
        <v>-32590721</v>
      </c>
      <c r="Q24" s="37">
        <f t="shared" si="1"/>
        <v>-13067771</v>
      </c>
      <c r="R24" s="37">
        <f t="shared" si="1"/>
        <v>-143504989</v>
      </c>
      <c r="S24" s="37">
        <f t="shared" si="1"/>
        <v>-103825833</v>
      </c>
      <c r="T24" s="37">
        <f t="shared" si="1"/>
        <v>-59966128</v>
      </c>
      <c r="U24" s="37">
        <f t="shared" si="1"/>
        <v>153852958</v>
      </c>
      <c r="V24" s="37">
        <f t="shared" si="1"/>
        <v>-9939003</v>
      </c>
      <c r="W24" s="37">
        <f t="shared" si="1"/>
        <v>20365194319</v>
      </c>
      <c r="X24" s="37">
        <f t="shared" si="1"/>
        <v>21314951269</v>
      </c>
      <c r="Y24" s="37">
        <f t="shared" si="1"/>
        <v>-949756950</v>
      </c>
      <c r="Z24" s="38">
        <f>+IF(X24&lt;&gt;0,+(Y24/X24)*100,0)</f>
        <v>-4.4558251061136875</v>
      </c>
      <c r="AA24" s="39">
        <f>SUM(AA15:AA23)</f>
        <v>21314951269</v>
      </c>
    </row>
    <row r="25" spans="1:27" ht="12.75">
      <c r="A25" s="27" t="s">
        <v>50</v>
      </c>
      <c r="B25" s="28"/>
      <c r="C25" s="29">
        <f aca="true" t="shared" si="2" ref="C25:Y25">+C12+C24</f>
        <v>28126106600</v>
      </c>
      <c r="D25" s="29">
        <f>+D12+D24</f>
        <v>0</v>
      </c>
      <c r="E25" s="30">
        <f t="shared" si="2"/>
        <v>24282594750</v>
      </c>
      <c r="F25" s="31">
        <f t="shared" si="2"/>
        <v>24143590784</v>
      </c>
      <c r="G25" s="31">
        <f t="shared" si="2"/>
        <v>26777994942</v>
      </c>
      <c r="H25" s="31">
        <f t="shared" si="2"/>
        <v>1658195156</v>
      </c>
      <c r="I25" s="31">
        <f t="shared" si="2"/>
        <v>-235125064</v>
      </c>
      <c r="J25" s="31">
        <f t="shared" si="2"/>
        <v>28201065034</v>
      </c>
      <c r="K25" s="31">
        <f t="shared" si="2"/>
        <v>-244885045</v>
      </c>
      <c r="L25" s="31">
        <f t="shared" si="2"/>
        <v>-16097801</v>
      </c>
      <c r="M25" s="31">
        <f t="shared" si="2"/>
        <v>284633526</v>
      </c>
      <c r="N25" s="31">
        <f t="shared" si="2"/>
        <v>23650680</v>
      </c>
      <c r="O25" s="31">
        <f t="shared" si="2"/>
        <v>14628752</v>
      </c>
      <c r="P25" s="31">
        <f t="shared" si="2"/>
        <v>326096503</v>
      </c>
      <c r="Q25" s="31">
        <f t="shared" si="2"/>
        <v>89479650</v>
      </c>
      <c r="R25" s="31">
        <f t="shared" si="2"/>
        <v>430204905</v>
      </c>
      <c r="S25" s="31">
        <f t="shared" si="2"/>
        <v>390048955</v>
      </c>
      <c r="T25" s="31">
        <f t="shared" si="2"/>
        <v>-241864238</v>
      </c>
      <c r="U25" s="31">
        <f t="shared" si="2"/>
        <v>898827241</v>
      </c>
      <c r="V25" s="31">
        <f t="shared" si="2"/>
        <v>1047011958</v>
      </c>
      <c r="W25" s="31">
        <f t="shared" si="2"/>
        <v>29701932577</v>
      </c>
      <c r="X25" s="31">
        <f t="shared" si="2"/>
        <v>24143590784</v>
      </c>
      <c r="Y25" s="31">
        <f t="shared" si="2"/>
        <v>5558341793</v>
      </c>
      <c r="Z25" s="32">
        <f>+IF(X25&lt;&gt;0,+(Y25/X25)*100,0)</f>
        <v>23.02201790416164</v>
      </c>
      <c r="AA25" s="33">
        <f>+AA12+AA24</f>
        <v>24143590784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57973556</v>
      </c>
      <c r="D30" s="18"/>
      <c r="E30" s="19">
        <v>56848927</v>
      </c>
      <c r="F30" s="20">
        <v>55618934</v>
      </c>
      <c r="G30" s="20">
        <v>57973555</v>
      </c>
      <c r="H30" s="20"/>
      <c r="I30" s="20"/>
      <c r="J30" s="20">
        <v>57973555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3577952</v>
      </c>
      <c r="V30" s="20">
        <v>3577952</v>
      </c>
      <c r="W30" s="20">
        <v>61551507</v>
      </c>
      <c r="X30" s="20">
        <v>55618934</v>
      </c>
      <c r="Y30" s="20">
        <v>5932573</v>
      </c>
      <c r="Z30" s="21">
        <v>10.67</v>
      </c>
      <c r="AA30" s="22">
        <v>55618934</v>
      </c>
    </row>
    <row r="31" spans="1:27" ht="12.75">
      <c r="A31" s="23" t="s">
        <v>55</v>
      </c>
      <c r="B31" s="17"/>
      <c r="C31" s="18">
        <v>71485373</v>
      </c>
      <c r="D31" s="18"/>
      <c r="E31" s="19">
        <v>79134605</v>
      </c>
      <c r="F31" s="20">
        <v>79134605</v>
      </c>
      <c r="G31" s="20">
        <v>65499580</v>
      </c>
      <c r="H31" s="20">
        <v>7236519</v>
      </c>
      <c r="I31" s="20">
        <v>1190367</v>
      </c>
      <c r="J31" s="20">
        <v>73926466</v>
      </c>
      <c r="K31" s="20">
        <v>851398</v>
      </c>
      <c r="L31" s="20">
        <v>887132</v>
      </c>
      <c r="M31" s="20">
        <v>408109</v>
      </c>
      <c r="N31" s="20">
        <v>2146639</v>
      </c>
      <c r="O31" s="20">
        <v>-52578</v>
      </c>
      <c r="P31" s="20">
        <v>1018559</v>
      </c>
      <c r="Q31" s="20">
        <v>508685</v>
      </c>
      <c r="R31" s="20">
        <v>1474666</v>
      </c>
      <c r="S31" s="20">
        <v>-815</v>
      </c>
      <c r="T31" s="20">
        <v>99017</v>
      </c>
      <c r="U31" s="20">
        <v>96839</v>
      </c>
      <c r="V31" s="20">
        <v>195041</v>
      </c>
      <c r="W31" s="20">
        <v>77742812</v>
      </c>
      <c r="X31" s="20">
        <v>79134605</v>
      </c>
      <c r="Y31" s="20">
        <v>-1391793</v>
      </c>
      <c r="Z31" s="21">
        <v>-1.76</v>
      </c>
      <c r="AA31" s="22">
        <v>79134605</v>
      </c>
    </row>
    <row r="32" spans="1:27" ht="12.75">
      <c r="A32" s="23" t="s">
        <v>56</v>
      </c>
      <c r="B32" s="17"/>
      <c r="C32" s="18">
        <v>5835942459</v>
      </c>
      <c r="D32" s="18"/>
      <c r="E32" s="19">
        <v>1335430208</v>
      </c>
      <c r="F32" s="20">
        <v>1335430208</v>
      </c>
      <c r="G32" s="20">
        <v>5921356180</v>
      </c>
      <c r="H32" s="20">
        <v>-22848160</v>
      </c>
      <c r="I32" s="20">
        <v>-39122094</v>
      </c>
      <c r="J32" s="20">
        <v>5859385926</v>
      </c>
      <c r="K32" s="20">
        <v>-14272761</v>
      </c>
      <c r="L32" s="20">
        <v>218395693</v>
      </c>
      <c r="M32" s="20">
        <v>-134520977</v>
      </c>
      <c r="N32" s="20">
        <v>69601955</v>
      </c>
      <c r="O32" s="20">
        <v>153614066</v>
      </c>
      <c r="P32" s="20">
        <v>431020727</v>
      </c>
      <c r="Q32" s="20">
        <v>-80916776</v>
      </c>
      <c r="R32" s="20">
        <v>503718017</v>
      </c>
      <c r="S32" s="20">
        <v>417169271</v>
      </c>
      <c r="T32" s="20">
        <v>12220354</v>
      </c>
      <c r="U32" s="20">
        <v>275966600</v>
      </c>
      <c r="V32" s="20">
        <v>705356225</v>
      </c>
      <c r="W32" s="20">
        <v>7138062123</v>
      </c>
      <c r="X32" s="20">
        <v>1335430208</v>
      </c>
      <c r="Y32" s="20">
        <v>5802631915</v>
      </c>
      <c r="Z32" s="21">
        <v>434.51</v>
      </c>
      <c r="AA32" s="22">
        <v>1335430208</v>
      </c>
    </row>
    <row r="33" spans="1:27" ht="12.75">
      <c r="A33" s="23" t="s">
        <v>57</v>
      </c>
      <c r="B33" s="17"/>
      <c r="C33" s="18">
        <v>252039351</v>
      </c>
      <c r="D33" s="18"/>
      <c r="E33" s="19">
        <v>244792290</v>
      </c>
      <c r="F33" s="20">
        <v>244792290</v>
      </c>
      <c r="G33" s="20">
        <v>222538445</v>
      </c>
      <c r="H33" s="20">
        <v>28471934</v>
      </c>
      <c r="I33" s="20"/>
      <c r="J33" s="20">
        <v>251010379</v>
      </c>
      <c r="K33" s="20"/>
      <c r="L33" s="20"/>
      <c r="M33" s="20"/>
      <c r="N33" s="20"/>
      <c r="O33" s="20">
        <v>1028972</v>
      </c>
      <c r="P33" s="20"/>
      <c r="Q33" s="20"/>
      <c r="R33" s="20">
        <v>1028972</v>
      </c>
      <c r="S33" s="20"/>
      <c r="T33" s="20"/>
      <c r="U33" s="20"/>
      <c r="V33" s="20"/>
      <c r="W33" s="20">
        <v>252039351</v>
      </c>
      <c r="X33" s="20">
        <v>244792290</v>
      </c>
      <c r="Y33" s="20">
        <v>7247061</v>
      </c>
      <c r="Z33" s="21">
        <v>2.96</v>
      </c>
      <c r="AA33" s="22">
        <v>244792290</v>
      </c>
    </row>
    <row r="34" spans="1:27" ht="12.75">
      <c r="A34" s="27" t="s">
        <v>58</v>
      </c>
      <c r="B34" s="28"/>
      <c r="C34" s="29">
        <f aca="true" t="shared" si="3" ref="C34:Y34">SUM(C29:C33)</f>
        <v>6217440739</v>
      </c>
      <c r="D34" s="29">
        <f>SUM(D29:D33)</f>
        <v>0</v>
      </c>
      <c r="E34" s="30">
        <f t="shared" si="3"/>
        <v>1716206030</v>
      </c>
      <c r="F34" s="31">
        <f t="shared" si="3"/>
        <v>1714976037</v>
      </c>
      <c r="G34" s="31">
        <f t="shared" si="3"/>
        <v>6267367760</v>
      </c>
      <c r="H34" s="31">
        <f t="shared" si="3"/>
        <v>12860293</v>
      </c>
      <c r="I34" s="31">
        <f t="shared" si="3"/>
        <v>-37931727</v>
      </c>
      <c r="J34" s="31">
        <f t="shared" si="3"/>
        <v>6242296326</v>
      </c>
      <c r="K34" s="31">
        <f t="shared" si="3"/>
        <v>-13421363</v>
      </c>
      <c r="L34" s="31">
        <f t="shared" si="3"/>
        <v>219282825</v>
      </c>
      <c r="M34" s="31">
        <f t="shared" si="3"/>
        <v>-134112868</v>
      </c>
      <c r="N34" s="31">
        <f t="shared" si="3"/>
        <v>71748594</v>
      </c>
      <c r="O34" s="31">
        <f t="shared" si="3"/>
        <v>154590460</v>
      </c>
      <c r="P34" s="31">
        <f t="shared" si="3"/>
        <v>432039286</v>
      </c>
      <c r="Q34" s="31">
        <f t="shared" si="3"/>
        <v>-80408091</v>
      </c>
      <c r="R34" s="31">
        <f t="shared" si="3"/>
        <v>506221655</v>
      </c>
      <c r="S34" s="31">
        <f t="shared" si="3"/>
        <v>417168456</v>
      </c>
      <c r="T34" s="31">
        <f t="shared" si="3"/>
        <v>12319371</v>
      </c>
      <c r="U34" s="31">
        <f t="shared" si="3"/>
        <v>279641391</v>
      </c>
      <c r="V34" s="31">
        <f t="shared" si="3"/>
        <v>709129218</v>
      </c>
      <c r="W34" s="31">
        <f t="shared" si="3"/>
        <v>7529395793</v>
      </c>
      <c r="X34" s="31">
        <f t="shared" si="3"/>
        <v>1714976037</v>
      </c>
      <c r="Y34" s="31">
        <f t="shared" si="3"/>
        <v>5814419756</v>
      </c>
      <c r="Z34" s="32">
        <f>+IF(X34&lt;&gt;0,+(Y34/X34)*100,0)</f>
        <v>339.0379591642072</v>
      </c>
      <c r="AA34" s="33">
        <f>SUM(AA29:AA33)</f>
        <v>1714976037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287580532</v>
      </c>
      <c r="D37" s="18"/>
      <c r="E37" s="19">
        <v>246224984</v>
      </c>
      <c r="F37" s="20">
        <v>246224984</v>
      </c>
      <c r="G37" s="20">
        <v>287580532</v>
      </c>
      <c r="H37" s="20"/>
      <c r="I37" s="20">
        <v>-9651993</v>
      </c>
      <c r="J37" s="20">
        <v>277928539</v>
      </c>
      <c r="K37" s="20"/>
      <c r="L37" s="20"/>
      <c r="M37" s="20">
        <v>-18575858</v>
      </c>
      <c r="N37" s="20">
        <v>-18575858</v>
      </c>
      <c r="O37" s="20"/>
      <c r="P37" s="20"/>
      <c r="Q37" s="20">
        <v>-10048214</v>
      </c>
      <c r="R37" s="20">
        <v>-10048214</v>
      </c>
      <c r="S37" s="20"/>
      <c r="T37" s="20"/>
      <c r="U37" s="20">
        <v>-12140111</v>
      </c>
      <c r="V37" s="20">
        <v>-12140111</v>
      </c>
      <c r="W37" s="20">
        <v>237164356</v>
      </c>
      <c r="X37" s="20">
        <v>246224984</v>
      </c>
      <c r="Y37" s="20">
        <v>-9060628</v>
      </c>
      <c r="Z37" s="21">
        <v>-3.68</v>
      </c>
      <c r="AA37" s="22">
        <v>246224984</v>
      </c>
    </row>
    <row r="38" spans="1:27" ht="12.75">
      <c r="A38" s="23" t="s">
        <v>57</v>
      </c>
      <c r="B38" s="17"/>
      <c r="C38" s="18">
        <v>733934759</v>
      </c>
      <c r="D38" s="18"/>
      <c r="E38" s="19">
        <v>579483273</v>
      </c>
      <c r="F38" s="20">
        <v>579483273</v>
      </c>
      <c r="G38" s="20">
        <v>526802976</v>
      </c>
      <c r="H38" s="20">
        <v>207131783</v>
      </c>
      <c r="I38" s="20"/>
      <c r="J38" s="20">
        <v>733934759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733934759</v>
      </c>
      <c r="X38" s="20">
        <v>579483273</v>
      </c>
      <c r="Y38" s="20">
        <v>154451486</v>
      </c>
      <c r="Z38" s="21">
        <v>26.65</v>
      </c>
      <c r="AA38" s="22">
        <v>579483273</v>
      </c>
    </row>
    <row r="39" spans="1:27" ht="12.75">
      <c r="A39" s="27" t="s">
        <v>61</v>
      </c>
      <c r="B39" s="35"/>
      <c r="C39" s="29">
        <f aca="true" t="shared" si="4" ref="C39:Y39">SUM(C37:C38)</f>
        <v>1021515291</v>
      </c>
      <c r="D39" s="29">
        <f>SUM(D37:D38)</f>
        <v>0</v>
      </c>
      <c r="E39" s="36">
        <f t="shared" si="4"/>
        <v>825708257</v>
      </c>
      <c r="F39" s="37">
        <f t="shared" si="4"/>
        <v>825708257</v>
      </c>
      <c r="G39" s="37">
        <f t="shared" si="4"/>
        <v>814383508</v>
      </c>
      <c r="H39" s="37">
        <f t="shared" si="4"/>
        <v>207131783</v>
      </c>
      <c r="I39" s="37">
        <f t="shared" si="4"/>
        <v>-9651993</v>
      </c>
      <c r="J39" s="37">
        <f t="shared" si="4"/>
        <v>1011863298</v>
      </c>
      <c r="K39" s="37">
        <f t="shared" si="4"/>
        <v>0</v>
      </c>
      <c r="L39" s="37">
        <f t="shared" si="4"/>
        <v>0</v>
      </c>
      <c r="M39" s="37">
        <f t="shared" si="4"/>
        <v>-18575858</v>
      </c>
      <c r="N39" s="37">
        <f t="shared" si="4"/>
        <v>-18575858</v>
      </c>
      <c r="O39" s="37">
        <f t="shared" si="4"/>
        <v>0</v>
      </c>
      <c r="P39" s="37">
        <f t="shared" si="4"/>
        <v>0</v>
      </c>
      <c r="Q39" s="37">
        <f t="shared" si="4"/>
        <v>-10048214</v>
      </c>
      <c r="R39" s="37">
        <f t="shared" si="4"/>
        <v>-10048214</v>
      </c>
      <c r="S39" s="37">
        <f t="shared" si="4"/>
        <v>0</v>
      </c>
      <c r="T39" s="37">
        <f t="shared" si="4"/>
        <v>0</v>
      </c>
      <c r="U39" s="37">
        <f t="shared" si="4"/>
        <v>-12140111</v>
      </c>
      <c r="V39" s="37">
        <f t="shared" si="4"/>
        <v>-12140111</v>
      </c>
      <c r="W39" s="37">
        <f t="shared" si="4"/>
        <v>971099115</v>
      </c>
      <c r="X39" s="37">
        <f t="shared" si="4"/>
        <v>825708257</v>
      </c>
      <c r="Y39" s="37">
        <f t="shared" si="4"/>
        <v>145390858</v>
      </c>
      <c r="Z39" s="38">
        <f>+IF(X39&lt;&gt;0,+(Y39/X39)*100,0)</f>
        <v>17.608017937018158</v>
      </c>
      <c r="AA39" s="39">
        <f>SUM(AA37:AA38)</f>
        <v>825708257</v>
      </c>
    </row>
    <row r="40" spans="1:27" ht="12.75">
      <c r="A40" s="27" t="s">
        <v>62</v>
      </c>
      <c r="B40" s="28"/>
      <c r="C40" s="29">
        <f aca="true" t="shared" si="5" ref="C40:Y40">+C34+C39</f>
        <v>7238956030</v>
      </c>
      <c r="D40" s="29">
        <f>+D34+D39</f>
        <v>0</v>
      </c>
      <c r="E40" s="30">
        <f t="shared" si="5"/>
        <v>2541914287</v>
      </c>
      <c r="F40" s="31">
        <f t="shared" si="5"/>
        <v>2540684294</v>
      </c>
      <c r="G40" s="31">
        <f t="shared" si="5"/>
        <v>7081751268</v>
      </c>
      <c r="H40" s="31">
        <f t="shared" si="5"/>
        <v>219992076</v>
      </c>
      <c r="I40" s="31">
        <f t="shared" si="5"/>
        <v>-47583720</v>
      </c>
      <c r="J40" s="31">
        <f t="shared" si="5"/>
        <v>7254159624</v>
      </c>
      <c r="K40" s="31">
        <f t="shared" si="5"/>
        <v>-13421363</v>
      </c>
      <c r="L40" s="31">
        <f t="shared" si="5"/>
        <v>219282825</v>
      </c>
      <c r="M40" s="31">
        <f t="shared" si="5"/>
        <v>-152688726</v>
      </c>
      <c r="N40" s="31">
        <f t="shared" si="5"/>
        <v>53172736</v>
      </c>
      <c r="O40" s="31">
        <f t="shared" si="5"/>
        <v>154590460</v>
      </c>
      <c r="P40" s="31">
        <f t="shared" si="5"/>
        <v>432039286</v>
      </c>
      <c r="Q40" s="31">
        <f t="shared" si="5"/>
        <v>-90456305</v>
      </c>
      <c r="R40" s="31">
        <f t="shared" si="5"/>
        <v>496173441</v>
      </c>
      <c r="S40" s="31">
        <f t="shared" si="5"/>
        <v>417168456</v>
      </c>
      <c r="T40" s="31">
        <f t="shared" si="5"/>
        <v>12319371</v>
      </c>
      <c r="U40" s="31">
        <f t="shared" si="5"/>
        <v>267501280</v>
      </c>
      <c r="V40" s="31">
        <f t="shared" si="5"/>
        <v>696989107</v>
      </c>
      <c r="W40" s="31">
        <f t="shared" si="5"/>
        <v>8500494908</v>
      </c>
      <c r="X40" s="31">
        <f t="shared" si="5"/>
        <v>2540684294</v>
      </c>
      <c r="Y40" s="31">
        <f t="shared" si="5"/>
        <v>5959810614</v>
      </c>
      <c r="Z40" s="32">
        <f>+IF(X40&lt;&gt;0,+(Y40/X40)*100,0)</f>
        <v>234.57501697768984</v>
      </c>
      <c r="AA40" s="33">
        <f>+AA34+AA39</f>
        <v>2540684294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20887150570</v>
      </c>
      <c r="D42" s="43">
        <f>+D25-D40</f>
        <v>0</v>
      </c>
      <c r="E42" s="44">
        <f t="shared" si="6"/>
        <v>21740680463</v>
      </c>
      <c r="F42" s="45">
        <f t="shared" si="6"/>
        <v>21602906490</v>
      </c>
      <c r="G42" s="45">
        <f t="shared" si="6"/>
        <v>19696243674</v>
      </c>
      <c r="H42" s="45">
        <f t="shared" si="6"/>
        <v>1438203080</v>
      </c>
      <c r="I42" s="45">
        <f t="shared" si="6"/>
        <v>-187541344</v>
      </c>
      <c r="J42" s="45">
        <f t="shared" si="6"/>
        <v>20946905410</v>
      </c>
      <c r="K42" s="45">
        <f t="shared" si="6"/>
        <v>-231463682</v>
      </c>
      <c r="L42" s="45">
        <f t="shared" si="6"/>
        <v>-235380626</v>
      </c>
      <c r="M42" s="45">
        <f t="shared" si="6"/>
        <v>437322252</v>
      </c>
      <c r="N42" s="45">
        <f t="shared" si="6"/>
        <v>-29522056</v>
      </c>
      <c r="O42" s="45">
        <f t="shared" si="6"/>
        <v>-139961708</v>
      </c>
      <c r="P42" s="45">
        <f t="shared" si="6"/>
        <v>-105942783</v>
      </c>
      <c r="Q42" s="45">
        <f t="shared" si="6"/>
        <v>179935955</v>
      </c>
      <c r="R42" s="45">
        <f t="shared" si="6"/>
        <v>-65968536</v>
      </c>
      <c r="S42" s="45">
        <f t="shared" si="6"/>
        <v>-27119501</v>
      </c>
      <c r="T42" s="45">
        <f t="shared" si="6"/>
        <v>-254183609</v>
      </c>
      <c r="U42" s="45">
        <f t="shared" si="6"/>
        <v>631325961</v>
      </c>
      <c r="V42" s="45">
        <f t="shared" si="6"/>
        <v>350022851</v>
      </c>
      <c r="W42" s="45">
        <f t="shared" si="6"/>
        <v>21201437669</v>
      </c>
      <c r="X42" s="45">
        <f t="shared" si="6"/>
        <v>21602906490</v>
      </c>
      <c r="Y42" s="45">
        <f t="shared" si="6"/>
        <v>-401468821</v>
      </c>
      <c r="Z42" s="46">
        <f>+IF(X42&lt;&gt;0,+(Y42/X42)*100,0)</f>
        <v>-1.858401883032916</v>
      </c>
      <c r="AA42" s="47">
        <f>+AA25-AA40</f>
        <v>21602906490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11025512753</v>
      </c>
      <c r="D45" s="18"/>
      <c r="E45" s="19">
        <v>11785177084</v>
      </c>
      <c r="F45" s="20">
        <v>11647403111</v>
      </c>
      <c r="G45" s="20">
        <v>10646120684</v>
      </c>
      <c r="H45" s="20">
        <v>621326650</v>
      </c>
      <c r="I45" s="20">
        <v>-187538748</v>
      </c>
      <c r="J45" s="20">
        <v>11079908586</v>
      </c>
      <c r="K45" s="20">
        <v>-231462807</v>
      </c>
      <c r="L45" s="20">
        <v>-235379779</v>
      </c>
      <c r="M45" s="20">
        <v>437323123</v>
      </c>
      <c r="N45" s="20">
        <v>-29519463</v>
      </c>
      <c r="O45" s="20">
        <v>-139960856</v>
      </c>
      <c r="P45" s="20">
        <v>-105941969</v>
      </c>
      <c r="Q45" s="20">
        <v>179936824</v>
      </c>
      <c r="R45" s="20">
        <v>-65966001</v>
      </c>
      <c r="S45" s="20">
        <v>-27118651</v>
      </c>
      <c r="T45" s="20">
        <v>-254182754</v>
      </c>
      <c r="U45" s="20">
        <v>631326829</v>
      </c>
      <c r="V45" s="20">
        <v>350025424</v>
      </c>
      <c r="W45" s="20">
        <v>11334448546</v>
      </c>
      <c r="X45" s="20">
        <v>11647403111</v>
      </c>
      <c r="Y45" s="20">
        <v>-312954565</v>
      </c>
      <c r="Z45" s="48">
        <v>-2.69</v>
      </c>
      <c r="AA45" s="22">
        <v>11647403111</v>
      </c>
    </row>
    <row r="46" spans="1:27" ht="12.75">
      <c r="A46" s="23" t="s">
        <v>67</v>
      </c>
      <c r="B46" s="17"/>
      <c r="C46" s="18">
        <v>9866999401</v>
      </c>
      <c r="D46" s="18"/>
      <c r="E46" s="19">
        <v>9955503379</v>
      </c>
      <c r="F46" s="20">
        <v>9955503379</v>
      </c>
      <c r="G46" s="20">
        <v>9050122972</v>
      </c>
      <c r="H46" s="20">
        <v>816876430</v>
      </c>
      <c r="I46" s="20"/>
      <c r="J46" s="20">
        <v>9866999402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9866999402</v>
      </c>
      <c r="X46" s="20">
        <v>9955503379</v>
      </c>
      <c r="Y46" s="20">
        <v>-88503977</v>
      </c>
      <c r="Z46" s="48">
        <v>-0.89</v>
      </c>
      <c r="AA46" s="22">
        <v>9955503379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20892512154</v>
      </c>
      <c r="D48" s="51">
        <f>SUM(D45:D47)</f>
        <v>0</v>
      </c>
      <c r="E48" s="52">
        <f t="shared" si="7"/>
        <v>21740680463</v>
      </c>
      <c r="F48" s="53">
        <f t="shared" si="7"/>
        <v>21602906490</v>
      </c>
      <c r="G48" s="53">
        <f t="shared" si="7"/>
        <v>19696243656</v>
      </c>
      <c r="H48" s="53">
        <f t="shared" si="7"/>
        <v>1438203080</v>
      </c>
      <c r="I48" s="53">
        <f t="shared" si="7"/>
        <v>-187538748</v>
      </c>
      <c r="J48" s="53">
        <f t="shared" si="7"/>
        <v>20946907988</v>
      </c>
      <c r="K48" s="53">
        <f t="shared" si="7"/>
        <v>-231462807</v>
      </c>
      <c r="L48" s="53">
        <f t="shared" si="7"/>
        <v>-235379779</v>
      </c>
      <c r="M48" s="53">
        <f t="shared" si="7"/>
        <v>437323123</v>
      </c>
      <c r="N48" s="53">
        <f t="shared" si="7"/>
        <v>-29519463</v>
      </c>
      <c r="O48" s="53">
        <f t="shared" si="7"/>
        <v>-139960856</v>
      </c>
      <c r="P48" s="53">
        <f t="shared" si="7"/>
        <v>-105941969</v>
      </c>
      <c r="Q48" s="53">
        <f t="shared" si="7"/>
        <v>179936824</v>
      </c>
      <c r="R48" s="53">
        <f t="shared" si="7"/>
        <v>-65966001</v>
      </c>
      <c r="S48" s="53">
        <f t="shared" si="7"/>
        <v>-27118651</v>
      </c>
      <c r="T48" s="53">
        <f t="shared" si="7"/>
        <v>-254182754</v>
      </c>
      <c r="U48" s="53">
        <f t="shared" si="7"/>
        <v>631326829</v>
      </c>
      <c r="V48" s="53">
        <f t="shared" si="7"/>
        <v>350025424</v>
      </c>
      <c r="W48" s="53">
        <f t="shared" si="7"/>
        <v>21201447948</v>
      </c>
      <c r="X48" s="53">
        <f t="shared" si="7"/>
        <v>21602906490</v>
      </c>
      <c r="Y48" s="53">
        <f t="shared" si="7"/>
        <v>-401458542</v>
      </c>
      <c r="Z48" s="54">
        <f>+IF(X48&lt;&gt;0,+(Y48/X48)*100,0)</f>
        <v>-1.8583543014725146</v>
      </c>
      <c r="AA48" s="55">
        <f>SUM(AA45:AA47)</f>
        <v>21602906490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19317978</v>
      </c>
      <c r="D6" s="18"/>
      <c r="E6" s="19">
        <v>55117121</v>
      </c>
      <c r="F6" s="20">
        <v>48051065</v>
      </c>
      <c r="G6" s="20">
        <v>69383463</v>
      </c>
      <c r="H6" s="20">
        <v>-15562959</v>
      </c>
      <c r="I6" s="20">
        <v>-18446222</v>
      </c>
      <c r="J6" s="20">
        <v>35374282</v>
      </c>
      <c r="K6" s="20">
        <v>-16207287</v>
      </c>
      <c r="L6" s="20">
        <v>-13961854</v>
      </c>
      <c r="M6" s="20">
        <v>49134778</v>
      </c>
      <c r="N6" s="20">
        <v>18965637</v>
      </c>
      <c r="O6" s="20">
        <v>-4666552</v>
      </c>
      <c r="P6" s="20">
        <v>-12106518</v>
      </c>
      <c r="Q6" s="20">
        <v>15646078</v>
      </c>
      <c r="R6" s="20">
        <v>-1126992</v>
      </c>
      <c r="S6" s="20">
        <v>8313082</v>
      </c>
      <c r="T6" s="20">
        <v>41118056</v>
      </c>
      <c r="U6" s="20">
        <v>19857749</v>
      </c>
      <c r="V6" s="20">
        <v>69288887</v>
      </c>
      <c r="W6" s="20">
        <v>122501814</v>
      </c>
      <c r="X6" s="20">
        <v>48051065</v>
      </c>
      <c r="Y6" s="20">
        <v>74450749</v>
      </c>
      <c r="Z6" s="21">
        <v>154.94</v>
      </c>
      <c r="AA6" s="22">
        <v>48051065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13000000</v>
      </c>
      <c r="U7" s="20">
        <v>13000000</v>
      </c>
      <c r="V7" s="20">
        <v>26000000</v>
      </c>
      <c r="W7" s="20">
        <v>26000000</v>
      </c>
      <c r="X7" s="20"/>
      <c r="Y7" s="20">
        <v>26000000</v>
      </c>
      <c r="Z7" s="21"/>
      <c r="AA7" s="22"/>
    </row>
    <row r="8" spans="1:27" ht="12.75">
      <c r="A8" s="23" t="s">
        <v>35</v>
      </c>
      <c r="B8" s="17"/>
      <c r="C8" s="18">
        <v>7520531</v>
      </c>
      <c r="D8" s="18"/>
      <c r="E8" s="19">
        <v>10633784</v>
      </c>
      <c r="F8" s="20">
        <v>10633784</v>
      </c>
      <c r="G8" s="20">
        <v>-453825</v>
      </c>
      <c r="H8" s="20">
        <v>-1559342</v>
      </c>
      <c r="I8" s="20">
        <v>641989</v>
      </c>
      <c r="J8" s="20">
        <v>-1371178</v>
      </c>
      <c r="K8" s="20">
        <v>469224</v>
      </c>
      <c r="L8" s="20">
        <v>-663731</v>
      </c>
      <c r="M8" s="20">
        <v>768336</v>
      </c>
      <c r="N8" s="20">
        <v>573829</v>
      </c>
      <c r="O8" s="20">
        <v>646193</v>
      </c>
      <c r="P8" s="20">
        <v>466303</v>
      </c>
      <c r="Q8" s="20">
        <v>77822928</v>
      </c>
      <c r="R8" s="20">
        <v>78935424</v>
      </c>
      <c r="S8" s="20">
        <v>78524037</v>
      </c>
      <c r="T8" s="20">
        <v>12601083</v>
      </c>
      <c r="U8" s="20">
        <v>8459525</v>
      </c>
      <c r="V8" s="20">
        <v>99584645</v>
      </c>
      <c r="W8" s="20">
        <v>177722720</v>
      </c>
      <c r="X8" s="20">
        <v>10633784</v>
      </c>
      <c r="Y8" s="20">
        <v>167088936</v>
      </c>
      <c r="Z8" s="21">
        <v>1571.3</v>
      </c>
      <c r="AA8" s="22">
        <v>10633784</v>
      </c>
    </row>
    <row r="9" spans="1:27" ht="12.75">
      <c r="A9" s="23" t="s">
        <v>36</v>
      </c>
      <c r="B9" s="17"/>
      <c r="C9" s="18">
        <v>-10575225</v>
      </c>
      <c r="D9" s="18"/>
      <c r="E9" s="19">
        <v>7892182</v>
      </c>
      <c r="F9" s="20">
        <v>7892182</v>
      </c>
      <c r="G9" s="20">
        <v>288</v>
      </c>
      <c r="H9" s="20">
        <v>174731</v>
      </c>
      <c r="I9" s="20">
        <v>97062</v>
      </c>
      <c r="J9" s="20">
        <v>272081</v>
      </c>
      <c r="K9" s="20">
        <v>94629</v>
      </c>
      <c r="L9" s="20">
        <v>101711</v>
      </c>
      <c r="M9" s="20">
        <v>105495</v>
      </c>
      <c r="N9" s="20">
        <v>301835</v>
      </c>
      <c r="O9" s="20">
        <v>100438</v>
      </c>
      <c r="P9" s="20">
        <v>100438</v>
      </c>
      <c r="Q9" s="20">
        <v>-9594718</v>
      </c>
      <c r="R9" s="20">
        <v>-9393842</v>
      </c>
      <c r="S9" s="20">
        <v>-9415063</v>
      </c>
      <c r="T9" s="20">
        <v>-9305253</v>
      </c>
      <c r="U9" s="20">
        <v>-4340234</v>
      </c>
      <c r="V9" s="20">
        <v>-23060550</v>
      </c>
      <c r="W9" s="20">
        <v>-31880476</v>
      </c>
      <c r="X9" s="20">
        <v>7892182</v>
      </c>
      <c r="Y9" s="20">
        <v>-39772658</v>
      </c>
      <c r="Z9" s="21">
        <v>-503.95</v>
      </c>
      <c r="AA9" s="22">
        <v>7892182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50336929</v>
      </c>
      <c r="D11" s="18"/>
      <c r="E11" s="19">
        <v>50605803</v>
      </c>
      <c r="F11" s="20">
        <v>50605803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v>50336929</v>
      </c>
      <c r="R11" s="20">
        <v>50336929</v>
      </c>
      <c r="S11" s="20">
        <v>50336929</v>
      </c>
      <c r="T11" s="20">
        <v>50336929</v>
      </c>
      <c r="U11" s="20">
        <v>50336929</v>
      </c>
      <c r="V11" s="20">
        <v>151010787</v>
      </c>
      <c r="W11" s="20">
        <v>201347716</v>
      </c>
      <c r="X11" s="20">
        <v>50605803</v>
      </c>
      <c r="Y11" s="20">
        <v>150741913</v>
      </c>
      <c r="Z11" s="21">
        <v>297.87</v>
      </c>
      <c r="AA11" s="22">
        <v>50605803</v>
      </c>
    </row>
    <row r="12" spans="1:27" ht="12.75">
      <c r="A12" s="27" t="s">
        <v>39</v>
      </c>
      <c r="B12" s="28"/>
      <c r="C12" s="29">
        <f aca="true" t="shared" si="0" ref="C12:Y12">SUM(C6:C11)</f>
        <v>66600213</v>
      </c>
      <c r="D12" s="29">
        <f>SUM(D6:D11)</f>
        <v>0</v>
      </c>
      <c r="E12" s="30">
        <f t="shared" si="0"/>
        <v>124248890</v>
      </c>
      <c r="F12" s="31">
        <f t="shared" si="0"/>
        <v>117182834</v>
      </c>
      <c r="G12" s="31">
        <f t="shared" si="0"/>
        <v>68929926</v>
      </c>
      <c r="H12" s="31">
        <f t="shared" si="0"/>
        <v>-16947570</v>
      </c>
      <c r="I12" s="31">
        <f t="shared" si="0"/>
        <v>-17707171</v>
      </c>
      <c r="J12" s="31">
        <f t="shared" si="0"/>
        <v>34275185</v>
      </c>
      <c r="K12" s="31">
        <f t="shared" si="0"/>
        <v>-15643434</v>
      </c>
      <c r="L12" s="31">
        <f t="shared" si="0"/>
        <v>-14523874</v>
      </c>
      <c r="M12" s="31">
        <f t="shared" si="0"/>
        <v>50008609</v>
      </c>
      <c r="N12" s="31">
        <f t="shared" si="0"/>
        <v>19841301</v>
      </c>
      <c r="O12" s="31">
        <f t="shared" si="0"/>
        <v>-3919921</v>
      </c>
      <c r="P12" s="31">
        <f t="shared" si="0"/>
        <v>-11539777</v>
      </c>
      <c r="Q12" s="31">
        <f t="shared" si="0"/>
        <v>134211217</v>
      </c>
      <c r="R12" s="31">
        <f t="shared" si="0"/>
        <v>118751519</v>
      </c>
      <c r="S12" s="31">
        <f t="shared" si="0"/>
        <v>127758985</v>
      </c>
      <c r="T12" s="31">
        <f t="shared" si="0"/>
        <v>107750815</v>
      </c>
      <c r="U12" s="31">
        <f t="shared" si="0"/>
        <v>87313969</v>
      </c>
      <c r="V12" s="31">
        <f t="shared" si="0"/>
        <v>322823769</v>
      </c>
      <c r="W12" s="31">
        <f t="shared" si="0"/>
        <v>495691774</v>
      </c>
      <c r="X12" s="31">
        <f t="shared" si="0"/>
        <v>117182834</v>
      </c>
      <c r="Y12" s="31">
        <f t="shared" si="0"/>
        <v>378508940</v>
      </c>
      <c r="Z12" s="32">
        <f>+IF(X12&lt;&gt;0,+(Y12/X12)*100,0)</f>
        <v>323.00715649188004</v>
      </c>
      <c r="AA12" s="33">
        <f>SUM(AA6:AA11)</f>
        <v>117182834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67511638</v>
      </c>
      <c r="D17" s="18"/>
      <c r="E17" s="19">
        <v>72056635</v>
      </c>
      <c r="F17" s="20">
        <v>72056635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>
        <v>67511638</v>
      </c>
      <c r="R17" s="20">
        <v>67511638</v>
      </c>
      <c r="S17" s="20">
        <v>67511638</v>
      </c>
      <c r="T17" s="20">
        <v>67511638</v>
      </c>
      <c r="U17" s="20">
        <v>67511638</v>
      </c>
      <c r="V17" s="20">
        <v>202534914</v>
      </c>
      <c r="W17" s="20">
        <v>270046552</v>
      </c>
      <c r="X17" s="20">
        <v>72056635</v>
      </c>
      <c r="Y17" s="20">
        <v>197989917</v>
      </c>
      <c r="Z17" s="21">
        <v>274.77</v>
      </c>
      <c r="AA17" s="22">
        <v>72056635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526752662</v>
      </c>
      <c r="D19" s="18"/>
      <c r="E19" s="19">
        <v>470825546</v>
      </c>
      <c r="F19" s="20">
        <v>471145011</v>
      </c>
      <c r="G19" s="20">
        <v>1254660</v>
      </c>
      <c r="H19" s="20">
        <v>3567606</v>
      </c>
      <c r="I19" s="20">
        <v>4988886</v>
      </c>
      <c r="J19" s="20">
        <v>9811152</v>
      </c>
      <c r="K19" s="20">
        <v>2429154</v>
      </c>
      <c r="L19" s="20">
        <v>5747202</v>
      </c>
      <c r="M19" s="20">
        <v>1256998</v>
      </c>
      <c r="N19" s="20">
        <v>9433354</v>
      </c>
      <c r="O19" s="20">
        <v>736904</v>
      </c>
      <c r="P19" s="20">
        <v>1161762</v>
      </c>
      <c r="Q19" s="20">
        <v>553767319</v>
      </c>
      <c r="R19" s="20">
        <v>555665985</v>
      </c>
      <c r="S19" s="20">
        <v>553918719</v>
      </c>
      <c r="T19" s="20">
        <v>562707176</v>
      </c>
      <c r="U19" s="20">
        <v>568694632</v>
      </c>
      <c r="V19" s="20">
        <v>1685320527</v>
      </c>
      <c r="W19" s="20">
        <v>2260231018</v>
      </c>
      <c r="X19" s="20">
        <v>471145011</v>
      </c>
      <c r="Y19" s="20">
        <v>1789086007</v>
      </c>
      <c r="Z19" s="21">
        <v>379.73</v>
      </c>
      <c r="AA19" s="22">
        <v>471145011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>
        <v>100000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100000</v>
      </c>
      <c r="Y22" s="20">
        <v>-100000</v>
      </c>
      <c r="Z22" s="21">
        <v>-100</v>
      </c>
      <c r="AA22" s="22">
        <v>100000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594264300</v>
      </c>
      <c r="D24" s="29">
        <f>SUM(D15:D23)</f>
        <v>0</v>
      </c>
      <c r="E24" s="36">
        <f t="shared" si="1"/>
        <v>542882181</v>
      </c>
      <c r="F24" s="37">
        <f t="shared" si="1"/>
        <v>543301646</v>
      </c>
      <c r="G24" s="37">
        <f t="shared" si="1"/>
        <v>1254660</v>
      </c>
      <c r="H24" s="37">
        <f t="shared" si="1"/>
        <v>3567606</v>
      </c>
      <c r="I24" s="37">
        <f t="shared" si="1"/>
        <v>4988886</v>
      </c>
      <c r="J24" s="37">
        <f t="shared" si="1"/>
        <v>9811152</v>
      </c>
      <c r="K24" s="37">
        <f t="shared" si="1"/>
        <v>2429154</v>
      </c>
      <c r="L24" s="37">
        <f t="shared" si="1"/>
        <v>5747202</v>
      </c>
      <c r="M24" s="37">
        <f t="shared" si="1"/>
        <v>1256998</v>
      </c>
      <c r="N24" s="37">
        <f t="shared" si="1"/>
        <v>9433354</v>
      </c>
      <c r="O24" s="37">
        <f t="shared" si="1"/>
        <v>736904</v>
      </c>
      <c r="P24" s="37">
        <f t="shared" si="1"/>
        <v>1161762</v>
      </c>
      <c r="Q24" s="37">
        <f t="shared" si="1"/>
        <v>621278957</v>
      </c>
      <c r="R24" s="37">
        <f t="shared" si="1"/>
        <v>623177623</v>
      </c>
      <c r="S24" s="37">
        <f t="shared" si="1"/>
        <v>621430357</v>
      </c>
      <c r="T24" s="37">
        <f t="shared" si="1"/>
        <v>630218814</v>
      </c>
      <c r="U24" s="37">
        <f t="shared" si="1"/>
        <v>636206270</v>
      </c>
      <c r="V24" s="37">
        <f t="shared" si="1"/>
        <v>1887855441</v>
      </c>
      <c r="W24" s="37">
        <f t="shared" si="1"/>
        <v>2530277570</v>
      </c>
      <c r="X24" s="37">
        <f t="shared" si="1"/>
        <v>543301646</v>
      </c>
      <c r="Y24" s="37">
        <f t="shared" si="1"/>
        <v>1986975924</v>
      </c>
      <c r="Z24" s="38">
        <f>+IF(X24&lt;&gt;0,+(Y24/X24)*100,0)</f>
        <v>365.7224193279915</v>
      </c>
      <c r="AA24" s="39">
        <f>SUM(AA15:AA23)</f>
        <v>543301646</v>
      </c>
    </row>
    <row r="25" spans="1:27" ht="12.75">
      <c r="A25" s="27" t="s">
        <v>50</v>
      </c>
      <c r="B25" s="28"/>
      <c r="C25" s="29">
        <f aca="true" t="shared" si="2" ref="C25:Y25">+C12+C24</f>
        <v>660864513</v>
      </c>
      <c r="D25" s="29">
        <f>+D12+D24</f>
        <v>0</v>
      </c>
      <c r="E25" s="30">
        <f t="shared" si="2"/>
        <v>667131071</v>
      </c>
      <c r="F25" s="31">
        <f t="shared" si="2"/>
        <v>660484480</v>
      </c>
      <c r="G25" s="31">
        <f t="shared" si="2"/>
        <v>70184586</v>
      </c>
      <c r="H25" s="31">
        <f t="shared" si="2"/>
        <v>-13379964</v>
      </c>
      <c r="I25" s="31">
        <f t="shared" si="2"/>
        <v>-12718285</v>
      </c>
      <c r="J25" s="31">
        <f t="shared" si="2"/>
        <v>44086337</v>
      </c>
      <c r="K25" s="31">
        <f t="shared" si="2"/>
        <v>-13214280</v>
      </c>
      <c r="L25" s="31">
        <f t="shared" si="2"/>
        <v>-8776672</v>
      </c>
      <c r="M25" s="31">
        <f t="shared" si="2"/>
        <v>51265607</v>
      </c>
      <c r="N25" s="31">
        <f t="shared" si="2"/>
        <v>29274655</v>
      </c>
      <c r="O25" s="31">
        <f t="shared" si="2"/>
        <v>-3183017</v>
      </c>
      <c r="P25" s="31">
        <f t="shared" si="2"/>
        <v>-10378015</v>
      </c>
      <c r="Q25" s="31">
        <f t="shared" si="2"/>
        <v>755490174</v>
      </c>
      <c r="R25" s="31">
        <f t="shared" si="2"/>
        <v>741929142</v>
      </c>
      <c r="S25" s="31">
        <f t="shared" si="2"/>
        <v>749189342</v>
      </c>
      <c r="T25" s="31">
        <f t="shared" si="2"/>
        <v>737969629</v>
      </c>
      <c r="U25" s="31">
        <f t="shared" si="2"/>
        <v>723520239</v>
      </c>
      <c r="V25" s="31">
        <f t="shared" si="2"/>
        <v>2210679210</v>
      </c>
      <c r="W25" s="31">
        <f t="shared" si="2"/>
        <v>3025969344</v>
      </c>
      <c r="X25" s="31">
        <f t="shared" si="2"/>
        <v>660484480</v>
      </c>
      <c r="Y25" s="31">
        <f t="shared" si="2"/>
        <v>2365484864</v>
      </c>
      <c r="Z25" s="32">
        <f>+IF(X25&lt;&gt;0,+(Y25/X25)*100,0)</f>
        <v>358.1438982487522</v>
      </c>
      <c r="AA25" s="33">
        <f>+AA12+AA24</f>
        <v>660484480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>
        <v>-2361907</v>
      </c>
      <c r="I30" s="20"/>
      <c r="J30" s="20">
        <v>-2361907</v>
      </c>
      <c r="K30" s="20">
        <v>-3014866</v>
      </c>
      <c r="L30" s="20">
        <v>-2794623</v>
      </c>
      <c r="M30" s="20">
        <v>12906000</v>
      </c>
      <c r="N30" s="20">
        <v>7096511</v>
      </c>
      <c r="O30" s="20">
        <v>-103079</v>
      </c>
      <c r="P30" s="20">
        <v>-2053021</v>
      </c>
      <c r="Q30" s="20">
        <v>28193993</v>
      </c>
      <c r="R30" s="20">
        <v>26037893</v>
      </c>
      <c r="S30" s="20">
        <v>28193993</v>
      </c>
      <c r="T30" s="20">
        <v>16378420</v>
      </c>
      <c r="U30" s="20"/>
      <c r="V30" s="20">
        <v>44572413</v>
      </c>
      <c r="W30" s="20">
        <v>75344910</v>
      </c>
      <c r="X30" s="20"/>
      <c r="Y30" s="20">
        <v>75344910</v>
      </c>
      <c r="Z30" s="21"/>
      <c r="AA30" s="22"/>
    </row>
    <row r="31" spans="1:27" ht="12.75">
      <c r="A31" s="23" t="s">
        <v>55</v>
      </c>
      <c r="B31" s="17"/>
      <c r="C31" s="18">
        <v>5254749</v>
      </c>
      <c r="D31" s="18"/>
      <c r="E31" s="19"/>
      <c r="F31" s="20"/>
      <c r="G31" s="20">
        <v>-3000</v>
      </c>
      <c r="H31" s="20"/>
      <c r="I31" s="20"/>
      <c r="J31" s="20">
        <v>-3000</v>
      </c>
      <c r="K31" s="20">
        <v>-41040</v>
      </c>
      <c r="L31" s="20">
        <v>10000</v>
      </c>
      <c r="M31" s="20">
        <v>55000</v>
      </c>
      <c r="N31" s="20">
        <v>23960</v>
      </c>
      <c r="O31" s="20">
        <v>16000</v>
      </c>
      <c r="P31" s="20">
        <v>145043</v>
      </c>
      <c r="Q31" s="20">
        <v>5436752</v>
      </c>
      <c r="R31" s="20">
        <v>5597795</v>
      </c>
      <c r="S31" s="20">
        <v>5436752</v>
      </c>
      <c r="T31" s="20">
        <v>5436752</v>
      </c>
      <c r="U31" s="20">
        <v>5436752</v>
      </c>
      <c r="V31" s="20">
        <v>16310256</v>
      </c>
      <c r="W31" s="20">
        <v>21929011</v>
      </c>
      <c r="X31" s="20"/>
      <c r="Y31" s="20">
        <v>21929011</v>
      </c>
      <c r="Z31" s="21"/>
      <c r="AA31" s="22"/>
    </row>
    <row r="32" spans="1:27" ht="12.75">
      <c r="A32" s="23" t="s">
        <v>56</v>
      </c>
      <c r="B32" s="17"/>
      <c r="C32" s="18">
        <v>4575570</v>
      </c>
      <c r="D32" s="18"/>
      <c r="E32" s="19">
        <v>16312615</v>
      </c>
      <c r="F32" s="20">
        <v>16312615</v>
      </c>
      <c r="G32" s="20">
        <v>-17050469</v>
      </c>
      <c r="H32" s="20">
        <v>-556765</v>
      </c>
      <c r="I32" s="20">
        <v>-2223023</v>
      </c>
      <c r="J32" s="20">
        <v>-19830257</v>
      </c>
      <c r="K32" s="20">
        <v>-916900</v>
      </c>
      <c r="L32" s="20">
        <v>294103</v>
      </c>
      <c r="M32" s="20">
        <v>-781652</v>
      </c>
      <c r="N32" s="20">
        <v>-1404449</v>
      </c>
      <c r="O32" s="20">
        <v>8010943</v>
      </c>
      <c r="P32" s="20">
        <v>-2443321</v>
      </c>
      <c r="Q32" s="20">
        <v>785289</v>
      </c>
      <c r="R32" s="20">
        <v>6352911</v>
      </c>
      <c r="S32" s="20">
        <v>6056857</v>
      </c>
      <c r="T32" s="20">
        <v>1335962</v>
      </c>
      <c r="U32" s="20">
        <v>12593211</v>
      </c>
      <c r="V32" s="20">
        <v>19986030</v>
      </c>
      <c r="W32" s="20">
        <v>5104235</v>
      </c>
      <c r="X32" s="20">
        <v>16312615</v>
      </c>
      <c r="Y32" s="20">
        <v>-11208380</v>
      </c>
      <c r="Z32" s="21">
        <v>-68.71</v>
      </c>
      <c r="AA32" s="22">
        <v>16312615</v>
      </c>
    </row>
    <row r="33" spans="1:27" ht="12.75">
      <c r="A33" s="23" t="s">
        <v>57</v>
      </c>
      <c r="B33" s="17"/>
      <c r="C33" s="18">
        <v>1809211</v>
      </c>
      <c r="D33" s="18"/>
      <c r="E33" s="19">
        <v>3958941</v>
      </c>
      <c r="F33" s="20">
        <v>3958941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>
        <v>1809211</v>
      </c>
      <c r="R33" s="20">
        <v>1809211</v>
      </c>
      <c r="S33" s="20">
        <v>1809211</v>
      </c>
      <c r="T33" s="20">
        <v>1809211</v>
      </c>
      <c r="U33" s="20">
        <v>1809211</v>
      </c>
      <c r="V33" s="20">
        <v>5427633</v>
      </c>
      <c r="W33" s="20">
        <v>7236844</v>
      </c>
      <c r="X33" s="20">
        <v>3958941</v>
      </c>
      <c r="Y33" s="20">
        <v>3277903</v>
      </c>
      <c r="Z33" s="21">
        <v>82.8</v>
      </c>
      <c r="AA33" s="22">
        <v>3958941</v>
      </c>
    </row>
    <row r="34" spans="1:27" ht="12.75">
      <c r="A34" s="27" t="s">
        <v>58</v>
      </c>
      <c r="B34" s="28"/>
      <c r="C34" s="29">
        <f aca="true" t="shared" si="3" ref="C34:Y34">SUM(C29:C33)</f>
        <v>11639530</v>
      </c>
      <c r="D34" s="29">
        <f>SUM(D29:D33)</f>
        <v>0</v>
      </c>
      <c r="E34" s="30">
        <f t="shared" si="3"/>
        <v>20271556</v>
      </c>
      <c r="F34" s="31">
        <f t="shared" si="3"/>
        <v>20271556</v>
      </c>
      <c r="G34" s="31">
        <f t="shared" si="3"/>
        <v>-17053469</v>
      </c>
      <c r="H34" s="31">
        <f t="shared" si="3"/>
        <v>-2918672</v>
      </c>
      <c r="I34" s="31">
        <f t="shared" si="3"/>
        <v>-2223023</v>
      </c>
      <c r="J34" s="31">
        <f t="shared" si="3"/>
        <v>-22195164</v>
      </c>
      <c r="K34" s="31">
        <f t="shared" si="3"/>
        <v>-3972806</v>
      </c>
      <c r="L34" s="31">
        <f t="shared" si="3"/>
        <v>-2490520</v>
      </c>
      <c r="M34" s="31">
        <f t="shared" si="3"/>
        <v>12179348</v>
      </c>
      <c r="N34" s="31">
        <f t="shared" si="3"/>
        <v>5716022</v>
      </c>
      <c r="O34" s="31">
        <f t="shared" si="3"/>
        <v>7923864</v>
      </c>
      <c r="P34" s="31">
        <f t="shared" si="3"/>
        <v>-4351299</v>
      </c>
      <c r="Q34" s="31">
        <f t="shared" si="3"/>
        <v>36225245</v>
      </c>
      <c r="R34" s="31">
        <f t="shared" si="3"/>
        <v>39797810</v>
      </c>
      <c r="S34" s="31">
        <f t="shared" si="3"/>
        <v>41496813</v>
      </c>
      <c r="T34" s="31">
        <f t="shared" si="3"/>
        <v>24960345</v>
      </c>
      <c r="U34" s="31">
        <f t="shared" si="3"/>
        <v>19839174</v>
      </c>
      <c r="V34" s="31">
        <f t="shared" si="3"/>
        <v>86296332</v>
      </c>
      <c r="W34" s="31">
        <f t="shared" si="3"/>
        <v>109615000</v>
      </c>
      <c r="X34" s="31">
        <f t="shared" si="3"/>
        <v>20271556</v>
      </c>
      <c r="Y34" s="31">
        <f t="shared" si="3"/>
        <v>89343444</v>
      </c>
      <c r="Z34" s="32">
        <f>+IF(X34&lt;&gt;0,+(Y34/X34)*100,0)</f>
        <v>440.7330349974122</v>
      </c>
      <c r="AA34" s="33">
        <f>SUM(AA29:AA33)</f>
        <v>20271556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7755748</v>
      </c>
      <c r="D38" s="18"/>
      <c r="E38" s="19">
        <v>4638656</v>
      </c>
      <c r="F38" s="20">
        <v>4638656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7755748</v>
      </c>
      <c r="R38" s="20">
        <v>7755748</v>
      </c>
      <c r="S38" s="20">
        <v>7755748</v>
      </c>
      <c r="T38" s="20">
        <v>7755748</v>
      </c>
      <c r="U38" s="20">
        <v>7755748</v>
      </c>
      <c r="V38" s="20">
        <v>23267244</v>
      </c>
      <c r="W38" s="20">
        <v>31022992</v>
      </c>
      <c r="X38" s="20">
        <v>4638656</v>
      </c>
      <c r="Y38" s="20">
        <v>26384336</v>
      </c>
      <c r="Z38" s="21">
        <v>568.79</v>
      </c>
      <c r="AA38" s="22">
        <v>4638656</v>
      </c>
    </row>
    <row r="39" spans="1:27" ht="12.75">
      <c r="A39" s="27" t="s">
        <v>61</v>
      </c>
      <c r="B39" s="35"/>
      <c r="C39" s="29">
        <f aca="true" t="shared" si="4" ref="C39:Y39">SUM(C37:C38)</f>
        <v>7755748</v>
      </c>
      <c r="D39" s="29">
        <f>SUM(D37:D38)</f>
        <v>0</v>
      </c>
      <c r="E39" s="36">
        <f t="shared" si="4"/>
        <v>4638656</v>
      </c>
      <c r="F39" s="37">
        <f t="shared" si="4"/>
        <v>4638656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7755748</v>
      </c>
      <c r="R39" s="37">
        <f t="shared" si="4"/>
        <v>7755748</v>
      </c>
      <c r="S39" s="37">
        <f t="shared" si="4"/>
        <v>7755748</v>
      </c>
      <c r="T39" s="37">
        <f t="shared" si="4"/>
        <v>7755748</v>
      </c>
      <c r="U39" s="37">
        <f t="shared" si="4"/>
        <v>7755748</v>
      </c>
      <c r="V39" s="37">
        <f t="shared" si="4"/>
        <v>23267244</v>
      </c>
      <c r="W39" s="37">
        <f t="shared" si="4"/>
        <v>31022992</v>
      </c>
      <c r="X39" s="37">
        <f t="shared" si="4"/>
        <v>4638656</v>
      </c>
      <c r="Y39" s="37">
        <f t="shared" si="4"/>
        <v>26384336</v>
      </c>
      <c r="Z39" s="38">
        <f>+IF(X39&lt;&gt;0,+(Y39/X39)*100,0)</f>
        <v>568.7926847776597</v>
      </c>
      <c r="AA39" s="39">
        <f>SUM(AA37:AA38)</f>
        <v>4638656</v>
      </c>
    </row>
    <row r="40" spans="1:27" ht="12.75">
      <c r="A40" s="27" t="s">
        <v>62</v>
      </c>
      <c r="B40" s="28"/>
      <c r="C40" s="29">
        <f aca="true" t="shared" si="5" ref="C40:Y40">+C34+C39</f>
        <v>19395278</v>
      </c>
      <c r="D40" s="29">
        <f>+D34+D39</f>
        <v>0</v>
      </c>
      <c r="E40" s="30">
        <f t="shared" si="5"/>
        <v>24910212</v>
      </c>
      <c r="F40" s="31">
        <f t="shared" si="5"/>
        <v>24910212</v>
      </c>
      <c r="G40" s="31">
        <f t="shared" si="5"/>
        <v>-17053469</v>
      </c>
      <c r="H40" s="31">
        <f t="shared" si="5"/>
        <v>-2918672</v>
      </c>
      <c r="I40" s="31">
        <f t="shared" si="5"/>
        <v>-2223023</v>
      </c>
      <c r="J40" s="31">
        <f t="shared" si="5"/>
        <v>-22195164</v>
      </c>
      <c r="K40" s="31">
        <f t="shared" si="5"/>
        <v>-3972806</v>
      </c>
      <c r="L40" s="31">
        <f t="shared" si="5"/>
        <v>-2490520</v>
      </c>
      <c r="M40" s="31">
        <f t="shared" si="5"/>
        <v>12179348</v>
      </c>
      <c r="N40" s="31">
        <f t="shared" si="5"/>
        <v>5716022</v>
      </c>
      <c r="O40" s="31">
        <f t="shared" si="5"/>
        <v>7923864</v>
      </c>
      <c r="P40" s="31">
        <f t="shared" si="5"/>
        <v>-4351299</v>
      </c>
      <c r="Q40" s="31">
        <f t="shared" si="5"/>
        <v>43980993</v>
      </c>
      <c r="R40" s="31">
        <f t="shared" si="5"/>
        <v>47553558</v>
      </c>
      <c r="S40" s="31">
        <f t="shared" si="5"/>
        <v>49252561</v>
      </c>
      <c r="T40" s="31">
        <f t="shared" si="5"/>
        <v>32716093</v>
      </c>
      <c r="U40" s="31">
        <f t="shared" si="5"/>
        <v>27594922</v>
      </c>
      <c r="V40" s="31">
        <f t="shared" si="5"/>
        <v>109563576</v>
      </c>
      <c r="W40" s="31">
        <f t="shared" si="5"/>
        <v>140637992</v>
      </c>
      <c r="X40" s="31">
        <f t="shared" si="5"/>
        <v>24910212</v>
      </c>
      <c r="Y40" s="31">
        <f t="shared" si="5"/>
        <v>115727780</v>
      </c>
      <c r="Z40" s="32">
        <f>+IF(X40&lt;&gt;0,+(Y40/X40)*100,0)</f>
        <v>464.5796671662208</v>
      </c>
      <c r="AA40" s="33">
        <f>+AA34+AA39</f>
        <v>24910212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641469235</v>
      </c>
      <c r="D42" s="43">
        <f>+D25-D40</f>
        <v>0</v>
      </c>
      <c r="E42" s="44">
        <f t="shared" si="6"/>
        <v>642220859</v>
      </c>
      <c r="F42" s="45">
        <f t="shared" si="6"/>
        <v>635574268</v>
      </c>
      <c r="G42" s="45">
        <f t="shared" si="6"/>
        <v>87238055</v>
      </c>
      <c r="H42" s="45">
        <f t="shared" si="6"/>
        <v>-10461292</v>
      </c>
      <c r="I42" s="45">
        <f t="shared" si="6"/>
        <v>-10495262</v>
      </c>
      <c r="J42" s="45">
        <f t="shared" si="6"/>
        <v>66281501</v>
      </c>
      <c r="K42" s="45">
        <f t="shared" si="6"/>
        <v>-9241474</v>
      </c>
      <c r="L42" s="45">
        <f t="shared" si="6"/>
        <v>-6286152</v>
      </c>
      <c r="M42" s="45">
        <f t="shared" si="6"/>
        <v>39086259</v>
      </c>
      <c r="N42" s="45">
        <f t="shared" si="6"/>
        <v>23558633</v>
      </c>
      <c r="O42" s="45">
        <f t="shared" si="6"/>
        <v>-11106881</v>
      </c>
      <c r="P42" s="45">
        <f t="shared" si="6"/>
        <v>-6026716</v>
      </c>
      <c r="Q42" s="45">
        <f t="shared" si="6"/>
        <v>711509181</v>
      </c>
      <c r="R42" s="45">
        <f t="shared" si="6"/>
        <v>694375584</v>
      </c>
      <c r="S42" s="45">
        <f t="shared" si="6"/>
        <v>699936781</v>
      </c>
      <c r="T42" s="45">
        <f t="shared" si="6"/>
        <v>705253536</v>
      </c>
      <c r="U42" s="45">
        <f t="shared" si="6"/>
        <v>695925317</v>
      </c>
      <c r="V42" s="45">
        <f t="shared" si="6"/>
        <v>2101115634</v>
      </c>
      <c r="W42" s="45">
        <f t="shared" si="6"/>
        <v>2885331352</v>
      </c>
      <c r="X42" s="45">
        <f t="shared" si="6"/>
        <v>635574268</v>
      </c>
      <c r="Y42" s="45">
        <f t="shared" si="6"/>
        <v>2249757084</v>
      </c>
      <c r="Z42" s="46">
        <f>+IF(X42&lt;&gt;0,+(Y42/X42)*100,0)</f>
        <v>353.9723360858278</v>
      </c>
      <c r="AA42" s="47">
        <f>+AA25-AA40</f>
        <v>635574268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623375935</v>
      </c>
      <c r="D45" s="18"/>
      <c r="E45" s="19">
        <v>585575689</v>
      </c>
      <c r="F45" s="20">
        <v>579913388</v>
      </c>
      <c r="G45" s="20"/>
      <c r="H45" s="20">
        <v>-691660</v>
      </c>
      <c r="I45" s="20"/>
      <c r="J45" s="20">
        <v>-691660</v>
      </c>
      <c r="K45" s="20"/>
      <c r="L45" s="20"/>
      <c r="M45" s="20"/>
      <c r="N45" s="20"/>
      <c r="O45" s="20"/>
      <c r="P45" s="20">
        <v>2</v>
      </c>
      <c r="Q45" s="20">
        <v>640757579</v>
      </c>
      <c r="R45" s="20">
        <v>640757581</v>
      </c>
      <c r="S45" s="20">
        <v>640757575</v>
      </c>
      <c r="T45" s="20">
        <v>640757581</v>
      </c>
      <c r="U45" s="20">
        <v>640757582</v>
      </c>
      <c r="V45" s="20">
        <v>1922272738</v>
      </c>
      <c r="W45" s="20">
        <v>2562338659</v>
      </c>
      <c r="X45" s="20">
        <v>579913388</v>
      </c>
      <c r="Y45" s="20">
        <v>1982425271</v>
      </c>
      <c r="Z45" s="48">
        <v>341.85</v>
      </c>
      <c r="AA45" s="22">
        <v>579913388</v>
      </c>
    </row>
    <row r="46" spans="1:27" ht="12.75">
      <c r="A46" s="23" t="s">
        <v>67</v>
      </c>
      <c r="B46" s="17"/>
      <c r="C46" s="18"/>
      <c r="D46" s="18"/>
      <c r="E46" s="19"/>
      <c r="F46" s="20">
        <v>7508815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7508815</v>
      </c>
      <c r="Y46" s="20">
        <v>-7508815</v>
      </c>
      <c r="Z46" s="48">
        <v>-100</v>
      </c>
      <c r="AA46" s="22">
        <v>7508815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623375935</v>
      </c>
      <c r="D48" s="51">
        <f>SUM(D45:D47)</f>
        <v>0</v>
      </c>
      <c r="E48" s="52">
        <f t="shared" si="7"/>
        <v>585575689</v>
      </c>
      <c r="F48" s="53">
        <f t="shared" si="7"/>
        <v>587422203</v>
      </c>
      <c r="G48" s="53">
        <f t="shared" si="7"/>
        <v>0</v>
      </c>
      <c r="H48" s="53">
        <f t="shared" si="7"/>
        <v>-691660</v>
      </c>
      <c r="I48" s="53">
        <f t="shared" si="7"/>
        <v>0</v>
      </c>
      <c r="J48" s="53">
        <f t="shared" si="7"/>
        <v>-691660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2</v>
      </c>
      <c r="Q48" s="53">
        <f t="shared" si="7"/>
        <v>640757579</v>
      </c>
      <c r="R48" s="53">
        <f t="shared" si="7"/>
        <v>640757581</v>
      </c>
      <c r="S48" s="53">
        <f t="shared" si="7"/>
        <v>640757575</v>
      </c>
      <c r="T48" s="53">
        <f t="shared" si="7"/>
        <v>640757581</v>
      </c>
      <c r="U48" s="53">
        <f t="shared" si="7"/>
        <v>640757582</v>
      </c>
      <c r="V48" s="53">
        <f t="shared" si="7"/>
        <v>1922272738</v>
      </c>
      <c r="W48" s="53">
        <f t="shared" si="7"/>
        <v>2562338659</v>
      </c>
      <c r="X48" s="53">
        <f t="shared" si="7"/>
        <v>587422203</v>
      </c>
      <c r="Y48" s="53">
        <f t="shared" si="7"/>
        <v>1974916456</v>
      </c>
      <c r="Z48" s="54">
        <f>+IF(X48&lt;&gt;0,+(Y48/X48)*100,0)</f>
        <v>336.2005123255445</v>
      </c>
      <c r="AA48" s="55">
        <f>SUM(AA45:AA47)</f>
        <v>587422203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-5352260</v>
      </c>
      <c r="D6" s="18"/>
      <c r="E6" s="19">
        <v>396569489</v>
      </c>
      <c r="F6" s="20">
        <v>3527028</v>
      </c>
      <c r="G6" s="20">
        <v>88130371</v>
      </c>
      <c r="H6" s="20">
        <v>-5429638</v>
      </c>
      <c r="I6" s="20">
        <v>-1911372</v>
      </c>
      <c r="J6" s="20">
        <v>80789361</v>
      </c>
      <c r="K6" s="20">
        <v>-9445897</v>
      </c>
      <c r="L6" s="20">
        <v>-1943951</v>
      </c>
      <c r="M6" s="20">
        <v>1102781</v>
      </c>
      <c r="N6" s="20">
        <v>-10287067</v>
      </c>
      <c r="O6" s="20">
        <v>-1101473</v>
      </c>
      <c r="P6" s="20">
        <v>4915763</v>
      </c>
      <c r="Q6" s="20">
        <v>-3158402</v>
      </c>
      <c r="R6" s="20">
        <v>655888</v>
      </c>
      <c r="S6" s="20">
        <v>1919783</v>
      </c>
      <c r="T6" s="20">
        <v>1386031</v>
      </c>
      <c r="U6" s="20">
        <v>-2555600</v>
      </c>
      <c r="V6" s="20">
        <v>750214</v>
      </c>
      <c r="W6" s="20">
        <v>71908396</v>
      </c>
      <c r="X6" s="20">
        <v>3527028</v>
      </c>
      <c r="Y6" s="20">
        <v>68381368</v>
      </c>
      <c r="Z6" s="21">
        <v>1938.78</v>
      </c>
      <c r="AA6" s="22">
        <v>3527028</v>
      </c>
    </row>
    <row r="7" spans="1:27" ht="12.75">
      <c r="A7" s="23" t="s">
        <v>34</v>
      </c>
      <c r="B7" s="17"/>
      <c r="C7" s="18">
        <v>26836458</v>
      </c>
      <c r="D7" s="18"/>
      <c r="E7" s="19">
        <v>2603785</v>
      </c>
      <c r="F7" s="20">
        <v>16550790</v>
      </c>
      <c r="G7" s="20">
        <v>30012898</v>
      </c>
      <c r="H7" s="20">
        <v>110008</v>
      </c>
      <c r="I7" s="20">
        <v>-14806463</v>
      </c>
      <c r="J7" s="20">
        <v>15316443</v>
      </c>
      <c r="K7" s="20">
        <v>-5506357</v>
      </c>
      <c r="L7" s="20">
        <v>-8816938</v>
      </c>
      <c r="M7" s="20">
        <v>23114479</v>
      </c>
      <c r="N7" s="20">
        <v>8791184</v>
      </c>
      <c r="O7" s="20">
        <v>-15125363</v>
      </c>
      <c r="P7" s="20">
        <v>175729</v>
      </c>
      <c r="Q7" s="20">
        <v>29058958</v>
      </c>
      <c r="R7" s="20">
        <v>14109324</v>
      </c>
      <c r="S7" s="20">
        <v>-8813877</v>
      </c>
      <c r="T7" s="20">
        <v>-15863169</v>
      </c>
      <c r="U7" s="20">
        <v>-14430464</v>
      </c>
      <c r="V7" s="20">
        <v>-39107510</v>
      </c>
      <c r="W7" s="20">
        <v>-890559</v>
      </c>
      <c r="X7" s="20">
        <v>16550790</v>
      </c>
      <c r="Y7" s="20">
        <v>-17441349</v>
      </c>
      <c r="Z7" s="21">
        <v>-105.38</v>
      </c>
      <c r="AA7" s="22">
        <v>16550790</v>
      </c>
    </row>
    <row r="8" spans="1:27" ht="12.75">
      <c r="A8" s="23" t="s">
        <v>35</v>
      </c>
      <c r="B8" s="17"/>
      <c r="C8" s="18">
        <v>19354089</v>
      </c>
      <c r="D8" s="18"/>
      <c r="E8" s="19">
        <v>8986317</v>
      </c>
      <c r="F8" s="20">
        <v>11597512</v>
      </c>
      <c r="G8" s="20">
        <v>1886978</v>
      </c>
      <c r="H8" s="20">
        <v>1518755</v>
      </c>
      <c r="I8" s="20">
        <v>3209172</v>
      </c>
      <c r="J8" s="20">
        <v>6614905</v>
      </c>
      <c r="K8" s="20">
        <v>251261</v>
      </c>
      <c r="L8" s="20">
        <v>481542</v>
      </c>
      <c r="M8" s="20">
        <v>620849</v>
      </c>
      <c r="N8" s="20">
        <v>1353652</v>
      </c>
      <c r="O8" s="20">
        <v>-134920</v>
      </c>
      <c r="P8" s="20">
        <v>-345051</v>
      </c>
      <c r="Q8" s="20">
        <v>-169155</v>
      </c>
      <c r="R8" s="20">
        <v>-649126</v>
      </c>
      <c r="S8" s="20">
        <v>2598590</v>
      </c>
      <c r="T8" s="20">
        <v>2714834</v>
      </c>
      <c r="U8" s="20">
        <v>475555</v>
      </c>
      <c r="V8" s="20">
        <v>5788979</v>
      </c>
      <c r="W8" s="20">
        <v>13108410</v>
      </c>
      <c r="X8" s="20">
        <v>11597512</v>
      </c>
      <c r="Y8" s="20">
        <v>1510898</v>
      </c>
      <c r="Z8" s="21">
        <v>13.03</v>
      </c>
      <c r="AA8" s="22">
        <v>11597512</v>
      </c>
    </row>
    <row r="9" spans="1:27" ht="12.75">
      <c r="A9" s="23" t="s">
        <v>36</v>
      </c>
      <c r="B9" s="17"/>
      <c r="C9" s="18">
        <v>8185986</v>
      </c>
      <c r="D9" s="18"/>
      <c r="E9" s="19">
        <v>2100001</v>
      </c>
      <c r="F9" s="20">
        <v>37723</v>
      </c>
      <c r="G9" s="20">
        <v>-288999</v>
      </c>
      <c r="H9" s="20">
        <v>917640</v>
      </c>
      <c r="I9" s="20">
        <v>300281</v>
      </c>
      <c r="J9" s="20">
        <v>928922</v>
      </c>
      <c r="K9" s="20">
        <v>-500227</v>
      </c>
      <c r="L9" s="20">
        <v>140413</v>
      </c>
      <c r="M9" s="20">
        <v>1472005</v>
      </c>
      <c r="N9" s="20">
        <v>1112191</v>
      </c>
      <c r="O9" s="20">
        <v>538341</v>
      </c>
      <c r="P9" s="20">
        <v>-2709365</v>
      </c>
      <c r="Q9" s="20">
        <v>669981</v>
      </c>
      <c r="R9" s="20">
        <v>-1501043</v>
      </c>
      <c r="S9" s="20">
        <v>296431</v>
      </c>
      <c r="T9" s="20">
        <v>116946</v>
      </c>
      <c r="U9" s="20">
        <v>203062</v>
      </c>
      <c r="V9" s="20">
        <v>616439</v>
      </c>
      <c r="W9" s="20">
        <v>1156509</v>
      </c>
      <c r="X9" s="20">
        <v>37723</v>
      </c>
      <c r="Y9" s="20">
        <v>1118786</v>
      </c>
      <c r="Z9" s="21">
        <v>2965.79</v>
      </c>
      <c r="AA9" s="22">
        <v>37723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>
        <v>30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30</v>
      </c>
      <c r="Y11" s="20">
        <v>-30</v>
      </c>
      <c r="Z11" s="21">
        <v>-100</v>
      </c>
      <c r="AA11" s="22">
        <v>30</v>
      </c>
    </row>
    <row r="12" spans="1:27" ht="12.75">
      <c r="A12" s="27" t="s">
        <v>39</v>
      </c>
      <c r="B12" s="28"/>
      <c r="C12" s="29">
        <f aca="true" t="shared" si="0" ref="C12:Y12">SUM(C6:C11)</f>
        <v>49024273</v>
      </c>
      <c r="D12" s="29">
        <f>SUM(D6:D11)</f>
        <v>0</v>
      </c>
      <c r="E12" s="30">
        <f t="shared" si="0"/>
        <v>410259592</v>
      </c>
      <c r="F12" s="31">
        <f t="shared" si="0"/>
        <v>31713083</v>
      </c>
      <c r="G12" s="31">
        <f t="shared" si="0"/>
        <v>119741248</v>
      </c>
      <c r="H12" s="31">
        <f t="shared" si="0"/>
        <v>-2883235</v>
      </c>
      <c r="I12" s="31">
        <f t="shared" si="0"/>
        <v>-13208382</v>
      </c>
      <c r="J12" s="31">
        <f t="shared" si="0"/>
        <v>103649631</v>
      </c>
      <c r="K12" s="31">
        <f t="shared" si="0"/>
        <v>-15201220</v>
      </c>
      <c r="L12" s="31">
        <f t="shared" si="0"/>
        <v>-10138934</v>
      </c>
      <c r="M12" s="31">
        <f t="shared" si="0"/>
        <v>26310114</v>
      </c>
      <c r="N12" s="31">
        <f t="shared" si="0"/>
        <v>969960</v>
      </c>
      <c r="O12" s="31">
        <f t="shared" si="0"/>
        <v>-15823415</v>
      </c>
      <c r="P12" s="31">
        <f t="shared" si="0"/>
        <v>2037076</v>
      </c>
      <c r="Q12" s="31">
        <f t="shared" si="0"/>
        <v>26401382</v>
      </c>
      <c r="R12" s="31">
        <f t="shared" si="0"/>
        <v>12615043</v>
      </c>
      <c r="S12" s="31">
        <f t="shared" si="0"/>
        <v>-3999073</v>
      </c>
      <c r="T12" s="31">
        <f t="shared" si="0"/>
        <v>-11645358</v>
      </c>
      <c r="U12" s="31">
        <f t="shared" si="0"/>
        <v>-16307447</v>
      </c>
      <c r="V12" s="31">
        <f t="shared" si="0"/>
        <v>-31951878</v>
      </c>
      <c r="W12" s="31">
        <f t="shared" si="0"/>
        <v>85282756</v>
      </c>
      <c r="X12" s="31">
        <f t="shared" si="0"/>
        <v>31713083</v>
      </c>
      <c r="Y12" s="31">
        <f t="shared" si="0"/>
        <v>53569673</v>
      </c>
      <c r="Z12" s="32">
        <f>+IF(X12&lt;&gt;0,+(Y12/X12)*100,0)</f>
        <v>168.91978935002945</v>
      </c>
      <c r="AA12" s="33">
        <f>SUM(AA6:AA11)</f>
        <v>31713083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4149487</v>
      </c>
      <c r="D17" s="18"/>
      <c r="E17" s="19">
        <v>4542685</v>
      </c>
      <c r="F17" s="20">
        <v>4148683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4148683</v>
      </c>
      <c r="Y17" s="20">
        <v>-4148683</v>
      </c>
      <c r="Z17" s="21">
        <v>-100</v>
      </c>
      <c r="AA17" s="22">
        <v>4148683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450324398</v>
      </c>
      <c r="D19" s="18"/>
      <c r="E19" s="19">
        <v>484822213</v>
      </c>
      <c r="F19" s="20">
        <v>446545289</v>
      </c>
      <c r="G19" s="20"/>
      <c r="H19" s="20">
        <v>819376</v>
      </c>
      <c r="I19" s="20">
        <v>405400</v>
      </c>
      <c r="J19" s="20">
        <v>1224776</v>
      </c>
      <c r="K19" s="20">
        <v>2338843</v>
      </c>
      <c r="L19" s="20">
        <v>3711658</v>
      </c>
      <c r="M19" s="20">
        <v>5866763</v>
      </c>
      <c r="N19" s="20">
        <v>11917264</v>
      </c>
      <c r="O19" s="20">
        <v>2355970</v>
      </c>
      <c r="P19" s="20"/>
      <c r="Q19" s="20">
        <v>6118995</v>
      </c>
      <c r="R19" s="20">
        <v>8474965</v>
      </c>
      <c r="S19" s="20"/>
      <c r="T19" s="20">
        <v>2864348</v>
      </c>
      <c r="U19" s="20">
        <v>2135572</v>
      </c>
      <c r="V19" s="20">
        <v>4999920</v>
      </c>
      <c r="W19" s="20">
        <v>26616925</v>
      </c>
      <c r="X19" s="20">
        <v>446545289</v>
      </c>
      <c r="Y19" s="20">
        <v>-419928364</v>
      </c>
      <c r="Z19" s="21">
        <v>-94.04</v>
      </c>
      <c r="AA19" s="22">
        <v>446545289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401033</v>
      </c>
      <c r="D22" s="18"/>
      <c r="E22" s="19">
        <v>555962</v>
      </c>
      <c r="F22" s="20">
        <v>401033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401033</v>
      </c>
      <c r="Y22" s="20">
        <v>-401033</v>
      </c>
      <c r="Z22" s="21">
        <v>-100</v>
      </c>
      <c r="AA22" s="22">
        <v>401033</v>
      </c>
    </row>
    <row r="23" spans="1:27" ht="12.75">
      <c r="A23" s="23" t="s">
        <v>48</v>
      </c>
      <c r="B23" s="17"/>
      <c r="C23" s="18">
        <v>182536</v>
      </c>
      <c r="D23" s="18"/>
      <c r="E23" s="19">
        <v>182536</v>
      </c>
      <c r="F23" s="20">
        <v>182536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182536</v>
      </c>
      <c r="Y23" s="24">
        <v>-182536</v>
      </c>
      <c r="Z23" s="25">
        <v>-100</v>
      </c>
      <c r="AA23" s="26">
        <v>182536</v>
      </c>
    </row>
    <row r="24" spans="1:27" ht="12.75">
      <c r="A24" s="27" t="s">
        <v>49</v>
      </c>
      <c r="B24" s="35"/>
      <c r="C24" s="29">
        <f aca="true" t="shared" si="1" ref="C24:Y24">SUM(C15:C23)</f>
        <v>455057454</v>
      </c>
      <c r="D24" s="29">
        <f>SUM(D15:D23)</f>
        <v>0</v>
      </c>
      <c r="E24" s="36">
        <f t="shared" si="1"/>
        <v>490103396</v>
      </c>
      <c r="F24" s="37">
        <f t="shared" si="1"/>
        <v>451277541</v>
      </c>
      <c r="G24" s="37">
        <f t="shared" si="1"/>
        <v>0</v>
      </c>
      <c r="H24" s="37">
        <f t="shared" si="1"/>
        <v>819376</v>
      </c>
      <c r="I24" s="37">
        <f t="shared" si="1"/>
        <v>405400</v>
      </c>
      <c r="J24" s="37">
        <f t="shared" si="1"/>
        <v>1224776</v>
      </c>
      <c r="K24" s="37">
        <f t="shared" si="1"/>
        <v>2338843</v>
      </c>
      <c r="L24" s="37">
        <f t="shared" si="1"/>
        <v>3711658</v>
      </c>
      <c r="M24" s="37">
        <f t="shared" si="1"/>
        <v>5866763</v>
      </c>
      <c r="N24" s="37">
        <f t="shared" si="1"/>
        <v>11917264</v>
      </c>
      <c r="O24" s="37">
        <f t="shared" si="1"/>
        <v>2355970</v>
      </c>
      <c r="P24" s="37">
        <f t="shared" si="1"/>
        <v>0</v>
      </c>
      <c r="Q24" s="37">
        <f t="shared" si="1"/>
        <v>6118995</v>
      </c>
      <c r="R24" s="37">
        <f t="shared" si="1"/>
        <v>8474965</v>
      </c>
      <c r="S24" s="37">
        <f t="shared" si="1"/>
        <v>0</v>
      </c>
      <c r="T24" s="37">
        <f t="shared" si="1"/>
        <v>2864348</v>
      </c>
      <c r="U24" s="37">
        <f t="shared" si="1"/>
        <v>2135572</v>
      </c>
      <c r="V24" s="37">
        <f t="shared" si="1"/>
        <v>4999920</v>
      </c>
      <c r="W24" s="37">
        <f t="shared" si="1"/>
        <v>26616925</v>
      </c>
      <c r="X24" s="37">
        <f t="shared" si="1"/>
        <v>451277541</v>
      </c>
      <c r="Y24" s="37">
        <f t="shared" si="1"/>
        <v>-424660616</v>
      </c>
      <c r="Z24" s="38">
        <f>+IF(X24&lt;&gt;0,+(Y24/X24)*100,0)</f>
        <v>-94.10187244394686</v>
      </c>
      <c r="AA24" s="39">
        <f>SUM(AA15:AA23)</f>
        <v>451277541</v>
      </c>
    </row>
    <row r="25" spans="1:27" ht="12.75">
      <c r="A25" s="27" t="s">
        <v>50</v>
      </c>
      <c r="B25" s="28"/>
      <c r="C25" s="29">
        <f aca="true" t="shared" si="2" ref="C25:Y25">+C12+C24</f>
        <v>504081727</v>
      </c>
      <c r="D25" s="29">
        <f>+D12+D24</f>
        <v>0</v>
      </c>
      <c r="E25" s="30">
        <f t="shared" si="2"/>
        <v>900362988</v>
      </c>
      <c r="F25" s="31">
        <f t="shared" si="2"/>
        <v>482990624</v>
      </c>
      <c r="G25" s="31">
        <f t="shared" si="2"/>
        <v>119741248</v>
      </c>
      <c r="H25" s="31">
        <f t="shared" si="2"/>
        <v>-2063859</v>
      </c>
      <c r="I25" s="31">
        <f t="shared" si="2"/>
        <v>-12802982</v>
      </c>
      <c r="J25" s="31">
        <f t="shared" si="2"/>
        <v>104874407</v>
      </c>
      <c r="K25" s="31">
        <f t="shared" si="2"/>
        <v>-12862377</v>
      </c>
      <c r="L25" s="31">
        <f t="shared" si="2"/>
        <v>-6427276</v>
      </c>
      <c r="M25" s="31">
        <f t="shared" si="2"/>
        <v>32176877</v>
      </c>
      <c r="N25" s="31">
        <f t="shared" si="2"/>
        <v>12887224</v>
      </c>
      <c r="O25" s="31">
        <f t="shared" si="2"/>
        <v>-13467445</v>
      </c>
      <c r="P25" s="31">
        <f t="shared" si="2"/>
        <v>2037076</v>
      </c>
      <c r="Q25" s="31">
        <f t="shared" si="2"/>
        <v>32520377</v>
      </c>
      <c r="R25" s="31">
        <f t="shared" si="2"/>
        <v>21090008</v>
      </c>
      <c r="S25" s="31">
        <f t="shared" si="2"/>
        <v>-3999073</v>
      </c>
      <c r="T25" s="31">
        <f t="shared" si="2"/>
        <v>-8781010</v>
      </c>
      <c r="U25" s="31">
        <f t="shared" si="2"/>
        <v>-14171875</v>
      </c>
      <c r="V25" s="31">
        <f t="shared" si="2"/>
        <v>-26951958</v>
      </c>
      <c r="W25" s="31">
        <f t="shared" si="2"/>
        <v>111899681</v>
      </c>
      <c r="X25" s="31">
        <f t="shared" si="2"/>
        <v>482990624</v>
      </c>
      <c r="Y25" s="31">
        <f t="shared" si="2"/>
        <v>-371090943</v>
      </c>
      <c r="Z25" s="32">
        <f>+IF(X25&lt;&gt;0,+(Y25/X25)*100,0)</f>
        <v>-76.83191444312591</v>
      </c>
      <c r="AA25" s="33">
        <f>+AA12+AA24</f>
        <v>482990624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72466</v>
      </c>
      <c r="D31" s="18"/>
      <c r="E31" s="19">
        <v>46021</v>
      </c>
      <c r="F31" s="20">
        <v>10</v>
      </c>
      <c r="G31" s="20"/>
      <c r="H31" s="20">
        <v>-4042</v>
      </c>
      <c r="I31" s="20">
        <v>-5115</v>
      </c>
      <c r="J31" s="20">
        <v>-9157</v>
      </c>
      <c r="K31" s="20">
        <v>-3027</v>
      </c>
      <c r="L31" s="20">
        <v>-1780</v>
      </c>
      <c r="M31" s="20">
        <v>-4820</v>
      </c>
      <c r="N31" s="20">
        <v>-9627</v>
      </c>
      <c r="O31" s="20">
        <v>3700</v>
      </c>
      <c r="P31" s="20">
        <v>-2417</v>
      </c>
      <c r="Q31" s="20">
        <v>-470</v>
      </c>
      <c r="R31" s="20">
        <v>813</v>
      </c>
      <c r="S31" s="20"/>
      <c r="T31" s="20"/>
      <c r="U31" s="20"/>
      <c r="V31" s="20"/>
      <c r="W31" s="20">
        <v>-17971</v>
      </c>
      <c r="X31" s="20">
        <v>10</v>
      </c>
      <c r="Y31" s="20">
        <v>-17981</v>
      </c>
      <c r="Z31" s="21">
        <v>-179810</v>
      </c>
      <c r="AA31" s="22">
        <v>10</v>
      </c>
    </row>
    <row r="32" spans="1:27" ht="12.75">
      <c r="A32" s="23" t="s">
        <v>56</v>
      </c>
      <c r="B32" s="17"/>
      <c r="C32" s="18">
        <v>39554855</v>
      </c>
      <c r="D32" s="18"/>
      <c r="E32" s="19">
        <v>10260000</v>
      </c>
      <c r="F32" s="20">
        <v>20983112</v>
      </c>
      <c r="G32" s="20">
        <v>38188686</v>
      </c>
      <c r="H32" s="20">
        <v>16644670</v>
      </c>
      <c r="I32" s="20">
        <v>657985</v>
      </c>
      <c r="J32" s="20">
        <v>55491341</v>
      </c>
      <c r="K32" s="20">
        <v>946507</v>
      </c>
      <c r="L32" s="20">
        <v>4012999</v>
      </c>
      <c r="M32" s="20">
        <v>958901</v>
      </c>
      <c r="N32" s="20">
        <v>5918407</v>
      </c>
      <c r="O32" s="20">
        <v>-11831593</v>
      </c>
      <c r="P32" s="20">
        <v>9641050</v>
      </c>
      <c r="Q32" s="20">
        <v>3874866</v>
      </c>
      <c r="R32" s="20">
        <v>1684323</v>
      </c>
      <c r="S32" s="20">
        <v>25633921</v>
      </c>
      <c r="T32" s="20">
        <v>-4978741</v>
      </c>
      <c r="U32" s="20">
        <v>-5685127</v>
      </c>
      <c r="V32" s="20">
        <v>14970053</v>
      </c>
      <c r="W32" s="20">
        <v>78064124</v>
      </c>
      <c r="X32" s="20">
        <v>20983112</v>
      </c>
      <c r="Y32" s="20">
        <v>57081012</v>
      </c>
      <c r="Z32" s="21">
        <v>272.03</v>
      </c>
      <c r="AA32" s="22">
        <v>20983112</v>
      </c>
    </row>
    <row r="33" spans="1:27" ht="12.75">
      <c r="A33" s="23" t="s">
        <v>57</v>
      </c>
      <c r="B33" s="17"/>
      <c r="C33" s="18">
        <v>20593967</v>
      </c>
      <c r="D33" s="18"/>
      <c r="E33" s="19">
        <v>9981781</v>
      </c>
      <c r="F33" s="20">
        <v>21877297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21877297</v>
      </c>
      <c r="Y33" s="20">
        <v>-21877297</v>
      </c>
      <c r="Z33" s="21">
        <v>-100</v>
      </c>
      <c r="AA33" s="22">
        <v>21877297</v>
      </c>
    </row>
    <row r="34" spans="1:27" ht="12.75">
      <c r="A34" s="27" t="s">
        <v>58</v>
      </c>
      <c r="B34" s="28"/>
      <c r="C34" s="29">
        <f aca="true" t="shared" si="3" ref="C34:Y34">SUM(C29:C33)</f>
        <v>60221288</v>
      </c>
      <c r="D34" s="29">
        <f>SUM(D29:D33)</f>
        <v>0</v>
      </c>
      <c r="E34" s="30">
        <f t="shared" si="3"/>
        <v>20287802</v>
      </c>
      <c r="F34" s="31">
        <f t="shared" si="3"/>
        <v>42860419</v>
      </c>
      <c r="G34" s="31">
        <f t="shared" si="3"/>
        <v>38188686</v>
      </c>
      <c r="H34" s="31">
        <f t="shared" si="3"/>
        <v>16640628</v>
      </c>
      <c r="I34" s="31">
        <f t="shared" si="3"/>
        <v>652870</v>
      </c>
      <c r="J34" s="31">
        <f t="shared" si="3"/>
        <v>55482184</v>
      </c>
      <c r="K34" s="31">
        <f t="shared" si="3"/>
        <v>943480</v>
      </c>
      <c r="L34" s="31">
        <f t="shared" si="3"/>
        <v>4011219</v>
      </c>
      <c r="M34" s="31">
        <f t="shared" si="3"/>
        <v>954081</v>
      </c>
      <c r="N34" s="31">
        <f t="shared" si="3"/>
        <v>5908780</v>
      </c>
      <c r="O34" s="31">
        <f t="shared" si="3"/>
        <v>-11827893</v>
      </c>
      <c r="P34" s="31">
        <f t="shared" si="3"/>
        <v>9638633</v>
      </c>
      <c r="Q34" s="31">
        <f t="shared" si="3"/>
        <v>3874396</v>
      </c>
      <c r="R34" s="31">
        <f t="shared" si="3"/>
        <v>1685136</v>
      </c>
      <c r="S34" s="31">
        <f t="shared" si="3"/>
        <v>25633921</v>
      </c>
      <c r="T34" s="31">
        <f t="shared" si="3"/>
        <v>-4978741</v>
      </c>
      <c r="U34" s="31">
        <f t="shared" si="3"/>
        <v>-5685127</v>
      </c>
      <c r="V34" s="31">
        <f t="shared" si="3"/>
        <v>14970053</v>
      </c>
      <c r="W34" s="31">
        <f t="shared" si="3"/>
        <v>78046153</v>
      </c>
      <c r="X34" s="31">
        <f t="shared" si="3"/>
        <v>42860419</v>
      </c>
      <c r="Y34" s="31">
        <f t="shared" si="3"/>
        <v>35185734</v>
      </c>
      <c r="Z34" s="32">
        <f>+IF(X34&lt;&gt;0,+(Y34/X34)*100,0)</f>
        <v>82.09377047853872</v>
      </c>
      <c r="AA34" s="33">
        <f>SUM(AA29:AA33)</f>
        <v>42860419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779237</v>
      </c>
      <c r="D37" s="18"/>
      <c r="E37" s="19">
        <v>-258664</v>
      </c>
      <c r="F37" s="20">
        <v>372700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372700</v>
      </c>
      <c r="Y37" s="20">
        <v>-372700</v>
      </c>
      <c r="Z37" s="21">
        <v>-100</v>
      </c>
      <c r="AA37" s="22">
        <v>372700</v>
      </c>
    </row>
    <row r="38" spans="1:27" ht="12.75">
      <c r="A38" s="23" t="s">
        <v>57</v>
      </c>
      <c r="B38" s="17"/>
      <c r="C38" s="18">
        <v>12946613</v>
      </c>
      <c r="D38" s="18"/>
      <c r="E38" s="19">
        <v>22050175</v>
      </c>
      <c r="F38" s="20">
        <v>17377853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17377853</v>
      </c>
      <c r="Y38" s="20">
        <v>-17377853</v>
      </c>
      <c r="Z38" s="21">
        <v>-100</v>
      </c>
      <c r="AA38" s="22">
        <v>17377853</v>
      </c>
    </row>
    <row r="39" spans="1:27" ht="12.75">
      <c r="A39" s="27" t="s">
        <v>61</v>
      </c>
      <c r="B39" s="35"/>
      <c r="C39" s="29">
        <f aca="true" t="shared" si="4" ref="C39:Y39">SUM(C37:C38)</f>
        <v>13725850</v>
      </c>
      <c r="D39" s="29">
        <f>SUM(D37:D38)</f>
        <v>0</v>
      </c>
      <c r="E39" s="36">
        <f t="shared" si="4"/>
        <v>21791511</v>
      </c>
      <c r="F39" s="37">
        <f t="shared" si="4"/>
        <v>17750553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17750553</v>
      </c>
      <c r="Y39" s="37">
        <f t="shared" si="4"/>
        <v>-17750553</v>
      </c>
      <c r="Z39" s="38">
        <f>+IF(X39&lt;&gt;0,+(Y39/X39)*100,0)</f>
        <v>-100</v>
      </c>
      <c r="AA39" s="39">
        <f>SUM(AA37:AA38)</f>
        <v>17750553</v>
      </c>
    </row>
    <row r="40" spans="1:27" ht="12.75">
      <c r="A40" s="27" t="s">
        <v>62</v>
      </c>
      <c r="B40" s="28"/>
      <c r="C40" s="29">
        <f aca="true" t="shared" si="5" ref="C40:Y40">+C34+C39</f>
        <v>73947138</v>
      </c>
      <c r="D40" s="29">
        <f>+D34+D39</f>
        <v>0</v>
      </c>
      <c r="E40" s="30">
        <f t="shared" si="5"/>
        <v>42079313</v>
      </c>
      <c r="F40" s="31">
        <f t="shared" si="5"/>
        <v>60610972</v>
      </c>
      <c r="G40" s="31">
        <f t="shared" si="5"/>
        <v>38188686</v>
      </c>
      <c r="H40" s="31">
        <f t="shared" si="5"/>
        <v>16640628</v>
      </c>
      <c r="I40" s="31">
        <f t="shared" si="5"/>
        <v>652870</v>
      </c>
      <c r="J40" s="31">
        <f t="shared" si="5"/>
        <v>55482184</v>
      </c>
      <c r="K40" s="31">
        <f t="shared" si="5"/>
        <v>943480</v>
      </c>
      <c r="L40" s="31">
        <f t="shared" si="5"/>
        <v>4011219</v>
      </c>
      <c r="M40" s="31">
        <f t="shared" si="5"/>
        <v>954081</v>
      </c>
      <c r="N40" s="31">
        <f t="shared" si="5"/>
        <v>5908780</v>
      </c>
      <c r="O40" s="31">
        <f t="shared" si="5"/>
        <v>-11827893</v>
      </c>
      <c r="P40" s="31">
        <f t="shared" si="5"/>
        <v>9638633</v>
      </c>
      <c r="Q40" s="31">
        <f t="shared" si="5"/>
        <v>3874396</v>
      </c>
      <c r="R40" s="31">
        <f t="shared" si="5"/>
        <v>1685136</v>
      </c>
      <c r="S40" s="31">
        <f t="shared" si="5"/>
        <v>25633921</v>
      </c>
      <c r="T40" s="31">
        <f t="shared" si="5"/>
        <v>-4978741</v>
      </c>
      <c r="U40" s="31">
        <f t="shared" si="5"/>
        <v>-5685127</v>
      </c>
      <c r="V40" s="31">
        <f t="shared" si="5"/>
        <v>14970053</v>
      </c>
      <c r="W40" s="31">
        <f t="shared" si="5"/>
        <v>78046153</v>
      </c>
      <c r="X40" s="31">
        <f t="shared" si="5"/>
        <v>60610972</v>
      </c>
      <c r="Y40" s="31">
        <f t="shared" si="5"/>
        <v>17435181</v>
      </c>
      <c r="Z40" s="32">
        <f>+IF(X40&lt;&gt;0,+(Y40/X40)*100,0)</f>
        <v>28.7657175337825</v>
      </c>
      <c r="AA40" s="33">
        <f>+AA34+AA39</f>
        <v>60610972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430134589</v>
      </c>
      <c r="D42" s="43">
        <f>+D25-D40</f>
        <v>0</v>
      </c>
      <c r="E42" s="44">
        <f t="shared" si="6"/>
        <v>858283675</v>
      </c>
      <c r="F42" s="45">
        <f t="shared" si="6"/>
        <v>422379652</v>
      </c>
      <c r="G42" s="45">
        <f t="shared" si="6"/>
        <v>81552562</v>
      </c>
      <c r="H42" s="45">
        <f t="shared" si="6"/>
        <v>-18704487</v>
      </c>
      <c r="I42" s="45">
        <f t="shared" si="6"/>
        <v>-13455852</v>
      </c>
      <c r="J42" s="45">
        <f t="shared" si="6"/>
        <v>49392223</v>
      </c>
      <c r="K42" s="45">
        <f t="shared" si="6"/>
        <v>-13805857</v>
      </c>
      <c r="L42" s="45">
        <f t="shared" si="6"/>
        <v>-10438495</v>
      </c>
      <c r="M42" s="45">
        <f t="shared" si="6"/>
        <v>31222796</v>
      </c>
      <c r="N42" s="45">
        <f t="shared" si="6"/>
        <v>6978444</v>
      </c>
      <c r="O42" s="45">
        <f t="shared" si="6"/>
        <v>-1639552</v>
      </c>
      <c r="P42" s="45">
        <f t="shared" si="6"/>
        <v>-7601557</v>
      </c>
      <c r="Q42" s="45">
        <f t="shared" si="6"/>
        <v>28645981</v>
      </c>
      <c r="R42" s="45">
        <f t="shared" si="6"/>
        <v>19404872</v>
      </c>
      <c r="S42" s="45">
        <f t="shared" si="6"/>
        <v>-29632994</v>
      </c>
      <c r="T42" s="45">
        <f t="shared" si="6"/>
        <v>-3802269</v>
      </c>
      <c r="U42" s="45">
        <f t="shared" si="6"/>
        <v>-8486748</v>
      </c>
      <c r="V42" s="45">
        <f t="shared" si="6"/>
        <v>-41922011</v>
      </c>
      <c r="W42" s="45">
        <f t="shared" si="6"/>
        <v>33853528</v>
      </c>
      <c r="X42" s="45">
        <f t="shared" si="6"/>
        <v>422379652</v>
      </c>
      <c r="Y42" s="45">
        <f t="shared" si="6"/>
        <v>-388526124</v>
      </c>
      <c r="Z42" s="46">
        <f>+IF(X42&lt;&gt;0,+(Y42/X42)*100,0)</f>
        <v>-91.98504761304174</v>
      </c>
      <c r="AA42" s="47">
        <f>+AA25-AA40</f>
        <v>422379652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404444996</v>
      </c>
      <c r="D45" s="18"/>
      <c r="E45" s="19">
        <v>833679922</v>
      </c>
      <c r="F45" s="20">
        <v>425388270</v>
      </c>
      <c r="G45" s="20">
        <v>413</v>
      </c>
      <c r="H45" s="20">
        <v>414</v>
      </c>
      <c r="I45" s="20">
        <v>414</v>
      </c>
      <c r="J45" s="20">
        <v>1241</v>
      </c>
      <c r="K45" s="20">
        <v>414</v>
      </c>
      <c r="L45" s="20">
        <v>414</v>
      </c>
      <c r="M45" s="20">
        <v>413</v>
      </c>
      <c r="N45" s="20">
        <v>1241</v>
      </c>
      <c r="O45" s="20">
        <v>365</v>
      </c>
      <c r="P45" s="20">
        <v>1232824</v>
      </c>
      <c r="Q45" s="20">
        <v>-101360</v>
      </c>
      <c r="R45" s="20">
        <v>1131829</v>
      </c>
      <c r="S45" s="20">
        <v>322</v>
      </c>
      <c r="T45" s="20">
        <v>322</v>
      </c>
      <c r="U45" s="20">
        <v>-29115</v>
      </c>
      <c r="V45" s="20">
        <v>-28471</v>
      </c>
      <c r="W45" s="20">
        <v>1105840</v>
      </c>
      <c r="X45" s="20">
        <v>425388270</v>
      </c>
      <c r="Y45" s="20">
        <v>-424282430</v>
      </c>
      <c r="Z45" s="48">
        <v>-99.74</v>
      </c>
      <c r="AA45" s="22">
        <v>425388270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404444996</v>
      </c>
      <c r="D48" s="51">
        <f>SUM(D45:D47)</f>
        <v>0</v>
      </c>
      <c r="E48" s="52">
        <f t="shared" si="7"/>
        <v>833679922</v>
      </c>
      <c r="F48" s="53">
        <f t="shared" si="7"/>
        <v>425388270</v>
      </c>
      <c r="G48" s="53">
        <f t="shared" si="7"/>
        <v>413</v>
      </c>
      <c r="H48" s="53">
        <f t="shared" si="7"/>
        <v>414</v>
      </c>
      <c r="I48" s="53">
        <f t="shared" si="7"/>
        <v>414</v>
      </c>
      <c r="J48" s="53">
        <f t="shared" si="7"/>
        <v>1241</v>
      </c>
      <c r="K48" s="53">
        <f t="shared" si="7"/>
        <v>414</v>
      </c>
      <c r="L48" s="53">
        <f t="shared" si="7"/>
        <v>414</v>
      </c>
      <c r="M48" s="53">
        <f t="shared" si="7"/>
        <v>413</v>
      </c>
      <c r="N48" s="53">
        <f t="shared" si="7"/>
        <v>1241</v>
      </c>
      <c r="O48" s="53">
        <f t="shared" si="7"/>
        <v>365</v>
      </c>
      <c r="P48" s="53">
        <f t="shared" si="7"/>
        <v>1232824</v>
      </c>
      <c r="Q48" s="53">
        <f t="shared" si="7"/>
        <v>-101360</v>
      </c>
      <c r="R48" s="53">
        <f t="shared" si="7"/>
        <v>1131829</v>
      </c>
      <c r="S48" s="53">
        <f t="shared" si="7"/>
        <v>322</v>
      </c>
      <c r="T48" s="53">
        <f t="shared" si="7"/>
        <v>322</v>
      </c>
      <c r="U48" s="53">
        <f t="shared" si="7"/>
        <v>-29115</v>
      </c>
      <c r="V48" s="53">
        <f t="shared" si="7"/>
        <v>-28471</v>
      </c>
      <c r="W48" s="53">
        <f t="shared" si="7"/>
        <v>1105840</v>
      </c>
      <c r="X48" s="53">
        <f t="shared" si="7"/>
        <v>425388270</v>
      </c>
      <c r="Y48" s="53">
        <f t="shared" si="7"/>
        <v>-424282430</v>
      </c>
      <c r="Z48" s="54">
        <f>+IF(X48&lt;&gt;0,+(Y48/X48)*100,0)</f>
        <v>-99.74003984642079</v>
      </c>
      <c r="AA48" s="55">
        <f>SUM(AA45:AA47)</f>
        <v>425388270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49062032</v>
      </c>
      <c r="D6" s="18"/>
      <c r="E6" s="19">
        <v>9295647</v>
      </c>
      <c r="F6" s="20">
        <v>4225902</v>
      </c>
      <c r="G6" s="20">
        <v>30492573</v>
      </c>
      <c r="H6" s="20">
        <v>-15386383</v>
      </c>
      <c r="I6" s="20">
        <v>-20301896</v>
      </c>
      <c r="J6" s="20">
        <v>-5195706</v>
      </c>
      <c r="K6" s="20">
        <v>-15580914</v>
      </c>
      <c r="L6" s="20">
        <v>-5009987</v>
      </c>
      <c r="M6" s="20">
        <v>24156758</v>
      </c>
      <c r="N6" s="20">
        <v>3565857</v>
      </c>
      <c r="O6" s="20">
        <v>-14951013</v>
      </c>
      <c r="P6" s="20">
        <v>-17392238</v>
      </c>
      <c r="Q6" s="20">
        <v>31187561</v>
      </c>
      <c r="R6" s="20">
        <v>-1155690</v>
      </c>
      <c r="S6" s="20">
        <v>-9639034</v>
      </c>
      <c r="T6" s="20">
        <v>-12390286</v>
      </c>
      <c r="U6" s="20"/>
      <c r="V6" s="20">
        <v>-22029320</v>
      </c>
      <c r="W6" s="20">
        <v>-24814859</v>
      </c>
      <c r="X6" s="20">
        <v>4225902</v>
      </c>
      <c r="Y6" s="20">
        <v>-29040761</v>
      </c>
      <c r="Z6" s="21">
        <v>-687.21</v>
      </c>
      <c r="AA6" s="22">
        <v>4225902</v>
      </c>
    </row>
    <row r="7" spans="1:27" ht="12.75">
      <c r="A7" s="23" t="s">
        <v>34</v>
      </c>
      <c r="B7" s="17"/>
      <c r="C7" s="18"/>
      <c r="D7" s="18"/>
      <c r="E7" s="19">
        <v>99911438</v>
      </c>
      <c r="F7" s="20">
        <v>99911438</v>
      </c>
      <c r="G7" s="20">
        <v>40178586</v>
      </c>
      <c r="H7" s="20">
        <v>243627</v>
      </c>
      <c r="I7" s="20">
        <v>255123</v>
      </c>
      <c r="J7" s="20">
        <v>40677336</v>
      </c>
      <c r="K7" s="20">
        <v>263627</v>
      </c>
      <c r="L7" s="20">
        <v>2896290</v>
      </c>
      <c r="M7" s="20">
        <v>263627</v>
      </c>
      <c r="N7" s="20">
        <v>3423544</v>
      </c>
      <c r="O7" s="20">
        <v>263627</v>
      </c>
      <c r="P7" s="20">
        <v>246619</v>
      </c>
      <c r="Q7" s="20">
        <v>263627</v>
      </c>
      <c r="R7" s="20">
        <v>773873</v>
      </c>
      <c r="S7" s="20">
        <v>255123</v>
      </c>
      <c r="T7" s="20">
        <v>263627</v>
      </c>
      <c r="U7" s="20"/>
      <c r="V7" s="20">
        <v>518750</v>
      </c>
      <c r="W7" s="20">
        <v>45393503</v>
      </c>
      <c r="X7" s="20">
        <v>99911438</v>
      </c>
      <c r="Y7" s="20">
        <v>-54517935</v>
      </c>
      <c r="Z7" s="21">
        <v>-54.57</v>
      </c>
      <c r="AA7" s="22">
        <v>99911438</v>
      </c>
    </row>
    <row r="8" spans="1:27" ht="12.75">
      <c r="A8" s="23" t="s">
        <v>35</v>
      </c>
      <c r="B8" s="17"/>
      <c r="C8" s="18">
        <v>1559743</v>
      </c>
      <c r="D8" s="18"/>
      <c r="E8" s="19">
        <v>5598299</v>
      </c>
      <c r="F8" s="20">
        <v>7289560</v>
      </c>
      <c r="G8" s="20">
        <v>4298453</v>
      </c>
      <c r="H8" s="20">
        <v>1880706</v>
      </c>
      <c r="I8" s="20">
        <v>-361400</v>
      </c>
      <c r="J8" s="20">
        <v>5817759</v>
      </c>
      <c r="K8" s="20">
        <v>-1962901</v>
      </c>
      <c r="L8" s="20">
        <v>-256082</v>
      </c>
      <c r="M8" s="20">
        <v>86937</v>
      </c>
      <c r="N8" s="20">
        <v>-2132046</v>
      </c>
      <c r="O8" s="20">
        <v>-372469</v>
      </c>
      <c r="P8" s="20">
        <v>-18728</v>
      </c>
      <c r="Q8" s="20">
        <v>-342497</v>
      </c>
      <c r="R8" s="20">
        <v>-733694</v>
      </c>
      <c r="S8" s="20">
        <v>103800</v>
      </c>
      <c r="T8" s="20">
        <v>-216063</v>
      </c>
      <c r="U8" s="20"/>
      <c r="V8" s="20">
        <v>-112263</v>
      </c>
      <c r="W8" s="20">
        <v>2839756</v>
      </c>
      <c r="X8" s="20">
        <v>7289560</v>
      </c>
      <c r="Y8" s="20">
        <v>-4449804</v>
      </c>
      <c r="Z8" s="21">
        <v>-61.04</v>
      </c>
      <c r="AA8" s="22">
        <v>7289560</v>
      </c>
    </row>
    <row r="9" spans="1:27" ht="12.75">
      <c r="A9" s="23" t="s">
        <v>36</v>
      </c>
      <c r="B9" s="17"/>
      <c r="C9" s="18">
        <v>1335648</v>
      </c>
      <c r="D9" s="18"/>
      <c r="E9" s="19"/>
      <c r="F9" s="20">
        <v>3597172</v>
      </c>
      <c r="G9" s="20">
        <v>-153728</v>
      </c>
      <c r="H9" s="20">
        <v>247786</v>
      </c>
      <c r="I9" s="20">
        <v>1317253</v>
      </c>
      <c r="J9" s="20">
        <v>1411311</v>
      </c>
      <c r="K9" s="20">
        <v>-214438</v>
      </c>
      <c r="L9" s="20">
        <v>40130</v>
      </c>
      <c r="M9" s="20">
        <v>55514</v>
      </c>
      <c r="N9" s="20">
        <v>-118794</v>
      </c>
      <c r="O9" s="20">
        <v>555098</v>
      </c>
      <c r="P9" s="20">
        <v>410279</v>
      </c>
      <c r="Q9" s="20">
        <v>-1679017</v>
      </c>
      <c r="R9" s="20">
        <v>-713640</v>
      </c>
      <c r="S9" s="20">
        <v>-1106695</v>
      </c>
      <c r="T9" s="20">
        <v>351766</v>
      </c>
      <c r="U9" s="20"/>
      <c r="V9" s="20">
        <v>-754929</v>
      </c>
      <c r="W9" s="20">
        <v>-176052</v>
      </c>
      <c r="X9" s="20">
        <v>3597172</v>
      </c>
      <c r="Y9" s="20">
        <v>-3773224</v>
      </c>
      <c r="Z9" s="21">
        <v>-104.89</v>
      </c>
      <c r="AA9" s="22">
        <v>3597172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51957423</v>
      </c>
      <c r="D12" s="29">
        <f>SUM(D6:D11)</f>
        <v>0</v>
      </c>
      <c r="E12" s="30">
        <f t="shared" si="0"/>
        <v>114805384</v>
      </c>
      <c r="F12" s="31">
        <f t="shared" si="0"/>
        <v>115024072</v>
      </c>
      <c r="G12" s="31">
        <f t="shared" si="0"/>
        <v>74815884</v>
      </c>
      <c r="H12" s="31">
        <f t="shared" si="0"/>
        <v>-13014264</v>
      </c>
      <c r="I12" s="31">
        <f t="shared" si="0"/>
        <v>-19090920</v>
      </c>
      <c r="J12" s="31">
        <f t="shared" si="0"/>
        <v>42710700</v>
      </c>
      <c r="K12" s="31">
        <f t="shared" si="0"/>
        <v>-17494626</v>
      </c>
      <c r="L12" s="31">
        <f t="shared" si="0"/>
        <v>-2329649</v>
      </c>
      <c r="M12" s="31">
        <f t="shared" si="0"/>
        <v>24562836</v>
      </c>
      <c r="N12" s="31">
        <f t="shared" si="0"/>
        <v>4738561</v>
      </c>
      <c r="O12" s="31">
        <f t="shared" si="0"/>
        <v>-14504757</v>
      </c>
      <c r="P12" s="31">
        <f t="shared" si="0"/>
        <v>-16754068</v>
      </c>
      <c r="Q12" s="31">
        <f t="shared" si="0"/>
        <v>29429674</v>
      </c>
      <c r="R12" s="31">
        <f t="shared" si="0"/>
        <v>-1829151</v>
      </c>
      <c r="S12" s="31">
        <f t="shared" si="0"/>
        <v>-10386806</v>
      </c>
      <c r="T12" s="31">
        <f t="shared" si="0"/>
        <v>-11990956</v>
      </c>
      <c r="U12" s="31">
        <f t="shared" si="0"/>
        <v>0</v>
      </c>
      <c r="V12" s="31">
        <f t="shared" si="0"/>
        <v>-22377762</v>
      </c>
      <c r="W12" s="31">
        <f t="shared" si="0"/>
        <v>23242348</v>
      </c>
      <c r="X12" s="31">
        <f t="shared" si="0"/>
        <v>115024072</v>
      </c>
      <c r="Y12" s="31">
        <f t="shared" si="0"/>
        <v>-91781724</v>
      </c>
      <c r="Z12" s="32">
        <f>+IF(X12&lt;&gt;0,+(Y12/X12)*100,0)</f>
        <v>-79.79349227003544</v>
      </c>
      <c r="AA12" s="33">
        <f>SUM(AA6:AA11)</f>
        <v>115024072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3995069</v>
      </c>
      <c r="D17" s="18"/>
      <c r="E17" s="19">
        <v>9162548</v>
      </c>
      <c r="F17" s="20">
        <v>4148888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4148888</v>
      </c>
      <c r="Y17" s="20">
        <v>-4148888</v>
      </c>
      <c r="Z17" s="21">
        <v>-100</v>
      </c>
      <c r="AA17" s="22">
        <v>4148888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377546002</v>
      </c>
      <c r="D19" s="18"/>
      <c r="E19" s="19">
        <v>428660099</v>
      </c>
      <c r="F19" s="20">
        <v>442506661</v>
      </c>
      <c r="G19" s="20">
        <v>491440</v>
      </c>
      <c r="H19" s="20">
        <v>1729174</v>
      </c>
      <c r="I19" s="20">
        <v>5033617</v>
      </c>
      <c r="J19" s="20">
        <v>7254231</v>
      </c>
      <c r="K19" s="20">
        <v>3416573</v>
      </c>
      <c r="L19" s="20">
        <v>2872842</v>
      </c>
      <c r="M19" s="20">
        <v>6271233</v>
      </c>
      <c r="N19" s="20">
        <v>12560648</v>
      </c>
      <c r="O19" s="20">
        <v>988373</v>
      </c>
      <c r="P19" s="20">
        <v>5361328</v>
      </c>
      <c r="Q19" s="20">
        <v>5647034</v>
      </c>
      <c r="R19" s="20">
        <v>11996735</v>
      </c>
      <c r="S19" s="20">
        <v>56955</v>
      </c>
      <c r="T19" s="20">
        <v>1818177</v>
      </c>
      <c r="U19" s="20"/>
      <c r="V19" s="20">
        <v>1875132</v>
      </c>
      <c r="W19" s="20">
        <v>33686746</v>
      </c>
      <c r="X19" s="20">
        <v>442506661</v>
      </c>
      <c r="Y19" s="20">
        <v>-408819915</v>
      </c>
      <c r="Z19" s="21">
        <v>-92.39</v>
      </c>
      <c r="AA19" s="22">
        <v>442506661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18624461</v>
      </c>
      <c r="D22" s="18"/>
      <c r="E22" s="19">
        <v>1300000</v>
      </c>
      <c r="F22" s="20">
        <v>1225575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1225575</v>
      </c>
      <c r="Y22" s="20">
        <v>-1225575</v>
      </c>
      <c r="Z22" s="21">
        <v>-100</v>
      </c>
      <c r="AA22" s="22">
        <v>1225575</v>
      </c>
    </row>
    <row r="23" spans="1:27" ht="12.75">
      <c r="A23" s="23" t="s">
        <v>48</v>
      </c>
      <c r="B23" s="17"/>
      <c r="C23" s="18">
        <v>5482648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405648180</v>
      </c>
      <c r="D24" s="29">
        <f>SUM(D15:D23)</f>
        <v>0</v>
      </c>
      <c r="E24" s="36">
        <f t="shared" si="1"/>
        <v>439122647</v>
      </c>
      <c r="F24" s="37">
        <f t="shared" si="1"/>
        <v>447881124</v>
      </c>
      <c r="G24" s="37">
        <f t="shared" si="1"/>
        <v>491440</v>
      </c>
      <c r="H24" s="37">
        <f t="shared" si="1"/>
        <v>1729174</v>
      </c>
      <c r="I24" s="37">
        <f t="shared" si="1"/>
        <v>5033617</v>
      </c>
      <c r="J24" s="37">
        <f t="shared" si="1"/>
        <v>7254231</v>
      </c>
      <c r="K24" s="37">
        <f t="shared" si="1"/>
        <v>3416573</v>
      </c>
      <c r="L24" s="37">
        <f t="shared" si="1"/>
        <v>2872842</v>
      </c>
      <c r="M24" s="37">
        <f t="shared" si="1"/>
        <v>6271233</v>
      </c>
      <c r="N24" s="37">
        <f t="shared" si="1"/>
        <v>12560648</v>
      </c>
      <c r="O24" s="37">
        <f t="shared" si="1"/>
        <v>988373</v>
      </c>
      <c r="P24" s="37">
        <f t="shared" si="1"/>
        <v>5361328</v>
      </c>
      <c r="Q24" s="37">
        <f t="shared" si="1"/>
        <v>5647034</v>
      </c>
      <c r="R24" s="37">
        <f t="shared" si="1"/>
        <v>11996735</v>
      </c>
      <c r="S24" s="37">
        <f t="shared" si="1"/>
        <v>56955</v>
      </c>
      <c r="T24" s="37">
        <f t="shared" si="1"/>
        <v>1818177</v>
      </c>
      <c r="U24" s="37">
        <f t="shared" si="1"/>
        <v>0</v>
      </c>
      <c r="V24" s="37">
        <f t="shared" si="1"/>
        <v>1875132</v>
      </c>
      <c r="W24" s="37">
        <f t="shared" si="1"/>
        <v>33686746</v>
      </c>
      <c r="X24" s="37">
        <f t="shared" si="1"/>
        <v>447881124</v>
      </c>
      <c r="Y24" s="37">
        <f t="shared" si="1"/>
        <v>-414194378</v>
      </c>
      <c r="Z24" s="38">
        <f>+IF(X24&lt;&gt;0,+(Y24/X24)*100,0)</f>
        <v>-92.47864127446461</v>
      </c>
      <c r="AA24" s="39">
        <f>SUM(AA15:AA23)</f>
        <v>447881124</v>
      </c>
    </row>
    <row r="25" spans="1:27" ht="12.75">
      <c r="A25" s="27" t="s">
        <v>50</v>
      </c>
      <c r="B25" s="28"/>
      <c r="C25" s="29">
        <f aca="true" t="shared" si="2" ref="C25:Y25">+C12+C24</f>
        <v>457605603</v>
      </c>
      <c r="D25" s="29">
        <f>+D12+D24</f>
        <v>0</v>
      </c>
      <c r="E25" s="30">
        <f t="shared" si="2"/>
        <v>553928031</v>
      </c>
      <c r="F25" s="31">
        <f t="shared" si="2"/>
        <v>562905196</v>
      </c>
      <c r="G25" s="31">
        <f t="shared" si="2"/>
        <v>75307324</v>
      </c>
      <c r="H25" s="31">
        <f t="shared" si="2"/>
        <v>-11285090</v>
      </c>
      <c r="I25" s="31">
        <f t="shared" si="2"/>
        <v>-14057303</v>
      </c>
      <c r="J25" s="31">
        <f t="shared" si="2"/>
        <v>49964931</v>
      </c>
      <c r="K25" s="31">
        <f t="shared" si="2"/>
        <v>-14078053</v>
      </c>
      <c r="L25" s="31">
        <f t="shared" si="2"/>
        <v>543193</v>
      </c>
      <c r="M25" s="31">
        <f t="shared" si="2"/>
        <v>30834069</v>
      </c>
      <c r="N25" s="31">
        <f t="shared" si="2"/>
        <v>17299209</v>
      </c>
      <c r="O25" s="31">
        <f t="shared" si="2"/>
        <v>-13516384</v>
      </c>
      <c r="P25" s="31">
        <f t="shared" si="2"/>
        <v>-11392740</v>
      </c>
      <c r="Q25" s="31">
        <f t="shared" si="2"/>
        <v>35076708</v>
      </c>
      <c r="R25" s="31">
        <f t="shared" si="2"/>
        <v>10167584</v>
      </c>
      <c r="S25" s="31">
        <f t="shared" si="2"/>
        <v>-10329851</v>
      </c>
      <c r="T25" s="31">
        <f t="shared" si="2"/>
        <v>-10172779</v>
      </c>
      <c r="U25" s="31">
        <f t="shared" si="2"/>
        <v>0</v>
      </c>
      <c r="V25" s="31">
        <f t="shared" si="2"/>
        <v>-20502630</v>
      </c>
      <c r="W25" s="31">
        <f t="shared" si="2"/>
        <v>56929094</v>
      </c>
      <c r="X25" s="31">
        <f t="shared" si="2"/>
        <v>562905196</v>
      </c>
      <c r="Y25" s="31">
        <f t="shared" si="2"/>
        <v>-505976102</v>
      </c>
      <c r="Z25" s="32">
        <f>+IF(X25&lt;&gt;0,+(Y25/X25)*100,0)</f>
        <v>-89.88655738043676</v>
      </c>
      <c r="AA25" s="33">
        <f>+AA12+AA24</f>
        <v>562905196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16104621</v>
      </c>
      <c r="D32" s="18"/>
      <c r="E32" s="19">
        <v>11177855</v>
      </c>
      <c r="F32" s="20">
        <v>15154987</v>
      </c>
      <c r="G32" s="20">
        <v>3674926</v>
      </c>
      <c r="H32" s="20">
        <v>-1904065</v>
      </c>
      <c r="I32" s="20">
        <v>-238399</v>
      </c>
      <c r="J32" s="20">
        <v>1532462</v>
      </c>
      <c r="K32" s="20">
        <v>-226152</v>
      </c>
      <c r="L32" s="20">
        <v>4483062</v>
      </c>
      <c r="M32" s="20">
        <v>-6330922</v>
      </c>
      <c r="N32" s="20">
        <v>-2074012</v>
      </c>
      <c r="O32" s="20">
        <v>-2104560</v>
      </c>
      <c r="P32" s="20">
        <v>108580</v>
      </c>
      <c r="Q32" s="20">
        <v>-1887424</v>
      </c>
      <c r="R32" s="20">
        <v>-3883404</v>
      </c>
      <c r="S32" s="20">
        <v>313326</v>
      </c>
      <c r="T32" s="20">
        <v>419194</v>
      </c>
      <c r="U32" s="20"/>
      <c r="V32" s="20">
        <v>732520</v>
      </c>
      <c r="W32" s="20">
        <v>-3692434</v>
      </c>
      <c r="X32" s="20">
        <v>15154987</v>
      </c>
      <c r="Y32" s="20">
        <v>-18847421</v>
      </c>
      <c r="Z32" s="21">
        <v>-124.36</v>
      </c>
      <c r="AA32" s="22">
        <v>15154987</v>
      </c>
    </row>
    <row r="33" spans="1:27" ht="12.75">
      <c r="A33" s="23" t="s">
        <v>57</v>
      </c>
      <c r="B33" s="17"/>
      <c r="C33" s="18">
        <v>24864762</v>
      </c>
      <c r="D33" s="18"/>
      <c r="E33" s="19">
        <v>3000000</v>
      </c>
      <c r="F33" s="20">
        <v>1295000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1295000</v>
      </c>
      <c r="Y33" s="20">
        <v>-1295000</v>
      </c>
      <c r="Z33" s="21">
        <v>-100</v>
      </c>
      <c r="AA33" s="22">
        <v>1295000</v>
      </c>
    </row>
    <row r="34" spans="1:27" ht="12.75">
      <c r="A34" s="27" t="s">
        <v>58</v>
      </c>
      <c r="B34" s="28"/>
      <c r="C34" s="29">
        <f aca="true" t="shared" si="3" ref="C34:Y34">SUM(C29:C33)</f>
        <v>40969383</v>
      </c>
      <c r="D34" s="29">
        <f>SUM(D29:D33)</f>
        <v>0</v>
      </c>
      <c r="E34" s="30">
        <f t="shared" si="3"/>
        <v>14177855</v>
      </c>
      <c r="F34" s="31">
        <f t="shared" si="3"/>
        <v>16449987</v>
      </c>
      <c r="G34" s="31">
        <f t="shared" si="3"/>
        <v>3674926</v>
      </c>
      <c r="H34" s="31">
        <f t="shared" si="3"/>
        <v>-1904065</v>
      </c>
      <c r="I34" s="31">
        <f t="shared" si="3"/>
        <v>-238399</v>
      </c>
      <c r="J34" s="31">
        <f t="shared" si="3"/>
        <v>1532462</v>
      </c>
      <c r="K34" s="31">
        <f t="shared" si="3"/>
        <v>-226152</v>
      </c>
      <c r="L34" s="31">
        <f t="shared" si="3"/>
        <v>4483062</v>
      </c>
      <c r="M34" s="31">
        <f t="shared" si="3"/>
        <v>-6330922</v>
      </c>
      <c r="N34" s="31">
        <f t="shared" si="3"/>
        <v>-2074012</v>
      </c>
      <c r="O34" s="31">
        <f t="shared" si="3"/>
        <v>-2104560</v>
      </c>
      <c r="P34" s="31">
        <f t="shared" si="3"/>
        <v>108580</v>
      </c>
      <c r="Q34" s="31">
        <f t="shared" si="3"/>
        <v>-1887424</v>
      </c>
      <c r="R34" s="31">
        <f t="shared" si="3"/>
        <v>-3883404</v>
      </c>
      <c r="S34" s="31">
        <f t="shared" si="3"/>
        <v>313326</v>
      </c>
      <c r="T34" s="31">
        <f t="shared" si="3"/>
        <v>419194</v>
      </c>
      <c r="U34" s="31">
        <f t="shared" si="3"/>
        <v>0</v>
      </c>
      <c r="V34" s="31">
        <f t="shared" si="3"/>
        <v>732520</v>
      </c>
      <c r="W34" s="31">
        <f t="shared" si="3"/>
        <v>-3692434</v>
      </c>
      <c r="X34" s="31">
        <f t="shared" si="3"/>
        <v>16449987</v>
      </c>
      <c r="Y34" s="31">
        <f t="shared" si="3"/>
        <v>-20142421</v>
      </c>
      <c r="Z34" s="32">
        <f>+IF(X34&lt;&gt;0,+(Y34/X34)*100,0)</f>
        <v>-122.44642503364895</v>
      </c>
      <c r="AA34" s="33">
        <f>SUM(AA29:AA33)</f>
        <v>16449987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7156928</v>
      </c>
      <c r="D38" s="18"/>
      <c r="E38" s="19">
        <v>8535000</v>
      </c>
      <c r="F38" s="20">
        <v>22657164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22657164</v>
      </c>
      <c r="Y38" s="20">
        <v>-22657164</v>
      </c>
      <c r="Z38" s="21">
        <v>-100</v>
      </c>
      <c r="AA38" s="22">
        <v>22657164</v>
      </c>
    </row>
    <row r="39" spans="1:27" ht="12.75">
      <c r="A39" s="27" t="s">
        <v>61</v>
      </c>
      <c r="B39" s="35"/>
      <c r="C39" s="29">
        <f aca="true" t="shared" si="4" ref="C39:Y39">SUM(C37:C38)</f>
        <v>7156928</v>
      </c>
      <c r="D39" s="29">
        <f>SUM(D37:D38)</f>
        <v>0</v>
      </c>
      <c r="E39" s="36">
        <f t="shared" si="4"/>
        <v>8535000</v>
      </c>
      <c r="F39" s="37">
        <f t="shared" si="4"/>
        <v>22657164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22657164</v>
      </c>
      <c r="Y39" s="37">
        <f t="shared" si="4"/>
        <v>-22657164</v>
      </c>
      <c r="Z39" s="38">
        <f>+IF(X39&lt;&gt;0,+(Y39/X39)*100,0)</f>
        <v>-100</v>
      </c>
      <c r="AA39" s="39">
        <f>SUM(AA37:AA38)</f>
        <v>22657164</v>
      </c>
    </row>
    <row r="40" spans="1:27" ht="12.75">
      <c r="A40" s="27" t="s">
        <v>62</v>
      </c>
      <c r="B40" s="28"/>
      <c r="C40" s="29">
        <f aca="true" t="shared" si="5" ref="C40:Y40">+C34+C39</f>
        <v>48126311</v>
      </c>
      <c r="D40" s="29">
        <f>+D34+D39</f>
        <v>0</v>
      </c>
      <c r="E40" s="30">
        <f t="shared" si="5"/>
        <v>22712855</v>
      </c>
      <c r="F40" s="31">
        <f t="shared" si="5"/>
        <v>39107151</v>
      </c>
      <c r="G40" s="31">
        <f t="shared" si="5"/>
        <v>3674926</v>
      </c>
      <c r="H40" s="31">
        <f t="shared" si="5"/>
        <v>-1904065</v>
      </c>
      <c r="I40" s="31">
        <f t="shared" si="5"/>
        <v>-238399</v>
      </c>
      <c r="J40" s="31">
        <f t="shared" si="5"/>
        <v>1532462</v>
      </c>
      <c r="K40" s="31">
        <f t="shared" si="5"/>
        <v>-226152</v>
      </c>
      <c r="L40" s="31">
        <f t="shared" si="5"/>
        <v>4483062</v>
      </c>
      <c r="M40" s="31">
        <f t="shared" si="5"/>
        <v>-6330922</v>
      </c>
      <c r="N40" s="31">
        <f t="shared" si="5"/>
        <v>-2074012</v>
      </c>
      <c r="O40" s="31">
        <f t="shared" si="5"/>
        <v>-2104560</v>
      </c>
      <c r="P40" s="31">
        <f t="shared" si="5"/>
        <v>108580</v>
      </c>
      <c r="Q40" s="31">
        <f t="shared" si="5"/>
        <v>-1887424</v>
      </c>
      <c r="R40" s="31">
        <f t="shared" si="5"/>
        <v>-3883404</v>
      </c>
      <c r="S40" s="31">
        <f t="shared" si="5"/>
        <v>313326</v>
      </c>
      <c r="T40" s="31">
        <f t="shared" si="5"/>
        <v>419194</v>
      </c>
      <c r="U40" s="31">
        <f t="shared" si="5"/>
        <v>0</v>
      </c>
      <c r="V40" s="31">
        <f t="shared" si="5"/>
        <v>732520</v>
      </c>
      <c r="W40" s="31">
        <f t="shared" si="5"/>
        <v>-3692434</v>
      </c>
      <c r="X40" s="31">
        <f t="shared" si="5"/>
        <v>39107151</v>
      </c>
      <c r="Y40" s="31">
        <f t="shared" si="5"/>
        <v>-42799585</v>
      </c>
      <c r="Z40" s="32">
        <f>+IF(X40&lt;&gt;0,+(Y40/X40)*100,0)</f>
        <v>-109.44183839932498</v>
      </c>
      <c r="AA40" s="33">
        <f>+AA34+AA39</f>
        <v>39107151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409479292</v>
      </c>
      <c r="D42" s="43">
        <f>+D25-D40</f>
        <v>0</v>
      </c>
      <c r="E42" s="44">
        <f t="shared" si="6"/>
        <v>531215176</v>
      </c>
      <c r="F42" s="45">
        <f t="shared" si="6"/>
        <v>523798045</v>
      </c>
      <c r="G42" s="45">
        <f t="shared" si="6"/>
        <v>71632398</v>
      </c>
      <c r="H42" s="45">
        <f t="shared" si="6"/>
        <v>-9381025</v>
      </c>
      <c r="I42" s="45">
        <f t="shared" si="6"/>
        <v>-13818904</v>
      </c>
      <c r="J42" s="45">
        <f t="shared" si="6"/>
        <v>48432469</v>
      </c>
      <c r="K42" s="45">
        <f t="shared" si="6"/>
        <v>-13851901</v>
      </c>
      <c r="L42" s="45">
        <f t="shared" si="6"/>
        <v>-3939869</v>
      </c>
      <c r="M42" s="45">
        <f t="shared" si="6"/>
        <v>37164991</v>
      </c>
      <c r="N42" s="45">
        <f t="shared" si="6"/>
        <v>19373221</v>
      </c>
      <c r="O42" s="45">
        <f t="shared" si="6"/>
        <v>-11411824</v>
      </c>
      <c r="P42" s="45">
        <f t="shared" si="6"/>
        <v>-11501320</v>
      </c>
      <c r="Q42" s="45">
        <f t="shared" si="6"/>
        <v>36964132</v>
      </c>
      <c r="R42" s="45">
        <f t="shared" si="6"/>
        <v>14050988</v>
      </c>
      <c r="S42" s="45">
        <f t="shared" si="6"/>
        <v>-10643177</v>
      </c>
      <c r="T42" s="45">
        <f t="shared" si="6"/>
        <v>-10591973</v>
      </c>
      <c r="U42" s="45">
        <f t="shared" si="6"/>
        <v>0</v>
      </c>
      <c r="V42" s="45">
        <f t="shared" si="6"/>
        <v>-21235150</v>
      </c>
      <c r="W42" s="45">
        <f t="shared" si="6"/>
        <v>60621528</v>
      </c>
      <c r="X42" s="45">
        <f t="shared" si="6"/>
        <v>523798045</v>
      </c>
      <c r="Y42" s="45">
        <f t="shared" si="6"/>
        <v>-463176517</v>
      </c>
      <c r="Z42" s="46">
        <f>+IF(X42&lt;&gt;0,+(Y42/X42)*100,0)</f>
        <v>-88.42654557826766</v>
      </c>
      <c r="AA42" s="47">
        <f>+AA25-AA40</f>
        <v>523798045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438807070</v>
      </c>
      <c r="D45" s="18"/>
      <c r="E45" s="19">
        <v>531415176</v>
      </c>
      <c r="F45" s="20">
        <v>523798045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523798045</v>
      </c>
      <c r="Y45" s="20">
        <v>-523798045</v>
      </c>
      <c r="Z45" s="48">
        <v>-100</v>
      </c>
      <c r="AA45" s="22">
        <v>523798045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438807070</v>
      </c>
      <c r="D48" s="51">
        <f>SUM(D45:D47)</f>
        <v>0</v>
      </c>
      <c r="E48" s="52">
        <f t="shared" si="7"/>
        <v>531415176</v>
      </c>
      <c r="F48" s="53">
        <f t="shared" si="7"/>
        <v>523798045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523798045</v>
      </c>
      <c r="Y48" s="53">
        <f t="shared" si="7"/>
        <v>-523798045</v>
      </c>
      <c r="Z48" s="54">
        <f>+IF(X48&lt;&gt;0,+(Y48/X48)*100,0)</f>
        <v>-100</v>
      </c>
      <c r="AA48" s="55">
        <f>SUM(AA45:AA47)</f>
        <v>523798045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12994080</v>
      </c>
      <c r="D6" s="18"/>
      <c r="E6" s="19">
        <v>30024997</v>
      </c>
      <c r="F6" s="20">
        <v>11561640</v>
      </c>
      <c r="G6" s="20">
        <v>521999</v>
      </c>
      <c r="H6" s="20">
        <v>10364803</v>
      </c>
      <c r="I6" s="20"/>
      <c r="J6" s="20">
        <v>10886802</v>
      </c>
      <c r="K6" s="20">
        <v>-11503361</v>
      </c>
      <c r="L6" s="20">
        <v>-2968096</v>
      </c>
      <c r="M6" s="20">
        <v>-1553229</v>
      </c>
      <c r="N6" s="20">
        <v>-16024686</v>
      </c>
      <c r="O6" s="20">
        <v>-5006490</v>
      </c>
      <c r="P6" s="20">
        <v>-3333159</v>
      </c>
      <c r="Q6" s="20"/>
      <c r="R6" s="20">
        <v>-8339649</v>
      </c>
      <c r="S6" s="20">
        <v>4743759</v>
      </c>
      <c r="T6" s="20">
        <v>-3944915</v>
      </c>
      <c r="U6" s="20"/>
      <c r="V6" s="20">
        <v>798844</v>
      </c>
      <c r="W6" s="20">
        <v>-12678689</v>
      </c>
      <c r="X6" s="20">
        <v>11561640</v>
      </c>
      <c r="Y6" s="20">
        <v>-24240329</v>
      </c>
      <c r="Z6" s="21">
        <v>-209.66</v>
      </c>
      <c r="AA6" s="22">
        <v>11561640</v>
      </c>
    </row>
    <row r="7" spans="1:27" ht="12.75">
      <c r="A7" s="23" t="s">
        <v>34</v>
      </c>
      <c r="B7" s="17"/>
      <c r="C7" s="18"/>
      <c r="D7" s="18"/>
      <c r="E7" s="19">
        <v>1007</v>
      </c>
      <c r="F7" s="20">
        <v>43</v>
      </c>
      <c r="G7" s="20">
        <v>-317087</v>
      </c>
      <c r="H7" s="20">
        <v>-2544851</v>
      </c>
      <c r="I7" s="20"/>
      <c r="J7" s="20">
        <v>-2861938</v>
      </c>
      <c r="K7" s="20">
        <v>1216168</v>
      </c>
      <c r="L7" s="20">
        <v>-1690000</v>
      </c>
      <c r="M7" s="20">
        <v>-3983204</v>
      </c>
      <c r="N7" s="20">
        <v>-4457036</v>
      </c>
      <c r="O7" s="20">
        <v>-549636</v>
      </c>
      <c r="P7" s="20">
        <v>-3020738</v>
      </c>
      <c r="Q7" s="20"/>
      <c r="R7" s="20">
        <v>-3570374</v>
      </c>
      <c r="S7" s="20">
        <v>5948652</v>
      </c>
      <c r="T7" s="20">
        <v>-2277738</v>
      </c>
      <c r="U7" s="20"/>
      <c r="V7" s="20">
        <v>3670914</v>
      </c>
      <c r="W7" s="20">
        <v>-7218434</v>
      </c>
      <c r="X7" s="20">
        <v>43</v>
      </c>
      <c r="Y7" s="20">
        <v>-7218477</v>
      </c>
      <c r="Z7" s="21">
        <v>-16787155.81</v>
      </c>
      <c r="AA7" s="22">
        <v>43</v>
      </c>
    </row>
    <row r="8" spans="1:27" ht="12.75">
      <c r="A8" s="23" t="s">
        <v>35</v>
      </c>
      <c r="B8" s="17"/>
      <c r="C8" s="18">
        <v>3364550</v>
      </c>
      <c r="D8" s="18"/>
      <c r="E8" s="19">
        <v>-2112025</v>
      </c>
      <c r="F8" s="20">
        <v>118396463</v>
      </c>
      <c r="G8" s="20">
        <v>7549558</v>
      </c>
      <c r="H8" s="20">
        <v>2623179</v>
      </c>
      <c r="I8" s="20"/>
      <c r="J8" s="20">
        <v>10172737</v>
      </c>
      <c r="K8" s="20">
        <v>2361496</v>
      </c>
      <c r="L8" s="20">
        <v>1099825</v>
      </c>
      <c r="M8" s="20">
        <v>1109127</v>
      </c>
      <c r="N8" s="20">
        <v>4570448</v>
      </c>
      <c r="O8" s="20">
        <v>1514402</v>
      </c>
      <c r="P8" s="20">
        <v>1466385</v>
      </c>
      <c r="Q8" s="20"/>
      <c r="R8" s="20">
        <v>2980787</v>
      </c>
      <c r="S8" s="20">
        <v>448476</v>
      </c>
      <c r="T8" s="20">
        <v>1346288</v>
      </c>
      <c r="U8" s="20"/>
      <c r="V8" s="20">
        <v>1794764</v>
      </c>
      <c r="W8" s="20">
        <v>19518736</v>
      </c>
      <c r="X8" s="20">
        <v>118396463</v>
      </c>
      <c r="Y8" s="20">
        <v>-98877727</v>
      </c>
      <c r="Z8" s="21">
        <v>-83.51</v>
      </c>
      <c r="AA8" s="22">
        <v>118396463</v>
      </c>
    </row>
    <row r="9" spans="1:27" ht="12.75">
      <c r="A9" s="23" t="s">
        <v>36</v>
      </c>
      <c r="B9" s="17"/>
      <c r="C9" s="18">
        <v>13598770</v>
      </c>
      <c r="D9" s="18"/>
      <c r="E9" s="19">
        <v>8401858</v>
      </c>
      <c r="F9" s="20">
        <v>3412038</v>
      </c>
      <c r="G9" s="20">
        <v>451198</v>
      </c>
      <c r="H9" s="20">
        <v>-1214850</v>
      </c>
      <c r="I9" s="20"/>
      <c r="J9" s="20">
        <v>-763652</v>
      </c>
      <c r="K9" s="20">
        <v>156601</v>
      </c>
      <c r="L9" s="20">
        <v>256752</v>
      </c>
      <c r="M9" s="20">
        <v>614229</v>
      </c>
      <c r="N9" s="20">
        <v>1027582</v>
      </c>
      <c r="O9" s="20">
        <v>-1082541</v>
      </c>
      <c r="P9" s="20">
        <v>490408</v>
      </c>
      <c r="Q9" s="20"/>
      <c r="R9" s="20">
        <v>-592133</v>
      </c>
      <c r="S9" s="20">
        <v>1061180</v>
      </c>
      <c r="T9" s="20">
        <v>371935</v>
      </c>
      <c r="U9" s="20"/>
      <c r="V9" s="20">
        <v>1433115</v>
      </c>
      <c r="W9" s="20">
        <v>1104912</v>
      </c>
      <c r="X9" s="20">
        <v>3412038</v>
      </c>
      <c r="Y9" s="20">
        <v>-2307126</v>
      </c>
      <c r="Z9" s="21">
        <v>-67.62</v>
      </c>
      <c r="AA9" s="22">
        <v>3412038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579683</v>
      </c>
      <c r="D11" s="18"/>
      <c r="E11" s="19"/>
      <c r="F11" s="20">
        <v>579684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579684</v>
      </c>
      <c r="Y11" s="20">
        <v>-579684</v>
      </c>
      <c r="Z11" s="21">
        <v>-100</v>
      </c>
      <c r="AA11" s="22">
        <v>579684</v>
      </c>
    </row>
    <row r="12" spans="1:27" ht="12.75">
      <c r="A12" s="27" t="s">
        <v>39</v>
      </c>
      <c r="B12" s="28"/>
      <c r="C12" s="29">
        <f aca="true" t="shared" si="0" ref="C12:Y12">SUM(C6:C11)</f>
        <v>30537083</v>
      </c>
      <c r="D12" s="29">
        <f>SUM(D6:D11)</f>
        <v>0</v>
      </c>
      <c r="E12" s="30">
        <f t="shared" si="0"/>
        <v>36315837</v>
      </c>
      <c r="F12" s="31">
        <f t="shared" si="0"/>
        <v>133949868</v>
      </c>
      <c r="G12" s="31">
        <f t="shared" si="0"/>
        <v>8205668</v>
      </c>
      <c r="H12" s="31">
        <f t="shared" si="0"/>
        <v>9228281</v>
      </c>
      <c r="I12" s="31">
        <f t="shared" si="0"/>
        <v>0</v>
      </c>
      <c r="J12" s="31">
        <f t="shared" si="0"/>
        <v>17433949</v>
      </c>
      <c r="K12" s="31">
        <f t="shared" si="0"/>
        <v>-7769096</v>
      </c>
      <c r="L12" s="31">
        <f t="shared" si="0"/>
        <v>-3301519</v>
      </c>
      <c r="M12" s="31">
        <f t="shared" si="0"/>
        <v>-3813077</v>
      </c>
      <c r="N12" s="31">
        <f t="shared" si="0"/>
        <v>-14883692</v>
      </c>
      <c r="O12" s="31">
        <f t="shared" si="0"/>
        <v>-5124265</v>
      </c>
      <c r="P12" s="31">
        <f t="shared" si="0"/>
        <v>-4397104</v>
      </c>
      <c r="Q12" s="31">
        <f t="shared" si="0"/>
        <v>0</v>
      </c>
      <c r="R12" s="31">
        <f t="shared" si="0"/>
        <v>-9521369</v>
      </c>
      <c r="S12" s="31">
        <f t="shared" si="0"/>
        <v>12202067</v>
      </c>
      <c r="T12" s="31">
        <f t="shared" si="0"/>
        <v>-4504430</v>
      </c>
      <c r="U12" s="31">
        <f t="shared" si="0"/>
        <v>0</v>
      </c>
      <c r="V12" s="31">
        <f t="shared" si="0"/>
        <v>7697637</v>
      </c>
      <c r="W12" s="31">
        <f t="shared" si="0"/>
        <v>726525</v>
      </c>
      <c r="X12" s="31">
        <f t="shared" si="0"/>
        <v>133949868</v>
      </c>
      <c r="Y12" s="31">
        <f t="shared" si="0"/>
        <v>-133223343</v>
      </c>
      <c r="Z12" s="32">
        <f>+IF(X12&lt;&gt;0,+(Y12/X12)*100,0)</f>
        <v>-99.45761424714506</v>
      </c>
      <c r="AA12" s="33">
        <f>SUM(AA6:AA11)</f>
        <v>133949868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12282339</v>
      </c>
      <c r="D17" s="18"/>
      <c r="E17" s="19"/>
      <c r="F17" s="20">
        <v>12282340</v>
      </c>
      <c r="G17" s="20">
        <v>-156</v>
      </c>
      <c r="H17" s="20"/>
      <c r="I17" s="20"/>
      <c r="J17" s="20">
        <v>-156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-156</v>
      </c>
      <c r="X17" s="20">
        <v>12282340</v>
      </c>
      <c r="Y17" s="20">
        <v>-12282496</v>
      </c>
      <c r="Z17" s="21">
        <v>-100</v>
      </c>
      <c r="AA17" s="22">
        <v>12282340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202116255</v>
      </c>
      <c r="D19" s="18"/>
      <c r="E19" s="19">
        <v>17132563</v>
      </c>
      <c r="F19" s="20">
        <v>249100434</v>
      </c>
      <c r="G19" s="20">
        <v>143632</v>
      </c>
      <c r="H19" s="20">
        <v>2421976</v>
      </c>
      <c r="I19" s="20"/>
      <c r="J19" s="20">
        <v>2565608</v>
      </c>
      <c r="K19" s="20">
        <v>3125540</v>
      </c>
      <c r="L19" s="20">
        <v>42848</v>
      </c>
      <c r="M19" s="20">
        <v>3826483</v>
      </c>
      <c r="N19" s="20">
        <v>6994871</v>
      </c>
      <c r="O19" s="20">
        <v>160345</v>
      </c>
      <c r="P19" s="20">
        <v>243035</v>
      </c>
      <c r="Q19" s="20"/>
      <c r="R19" s="20">
        <v>403380</v>
      </c>
      <c r="S19" s="20">
        <v>2252455</v>
      </c>
      <c r="T19" s="20">
        <v>1942868</v>
      </c>
      <c r="U19" s="20"/>
      <c r="V19" s="20">
        <v>4195323</v>
      </c>
      <c r="W19" s="20">
        <v>14159182</v>
      </c>
      <c r="X19" s="20">
        <v>249100434</v>
      </c>
      <c r="Y19" s="20">
        <v>-234941252</v>
      </c>
      <c r="Z19" s="21">
        <v>-94.32</v>
      </c>
      <c r="AA19" s="22">
        <v>249100434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23466597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237865191</v>
      </c>
      <c r="D24" s="29">
        <f>SUM(D15:D23)</f>
        <v>0</v>
      </c>
      <c r="E24" s="36">
        <f t="shared" si="1"/>
        <v>17132563</v>
      </c>
      <c r="F24" s="37">
        <f t="shared" si="1"/>
        <v>261382774</v>
      </c>
      <c r="G24" s="37">
        <f t="shared" si="1"/>
        <v>143476</v>
      </c>
      <c r="H24" s="37">
        <f t="shared" si="1"/>
        <v>2421976</v>
      </c>
      <c r="I24" s="37">
        <f t="shared" si="1"/>
        <v>0</v>
      </c>
      <c r="J24" s="37">
        <f t="shared" si="1"/>
        <v>2565452</v>
      </c>
      <c r="K24" s="37">
        <f t="shared" si="1"/>
        <v>3125540</v>
      </c>
      <c r="L24" s="37">
        <f t="shared" si="1"/>
        <v>42848</v>
      </c>
      <c r="M24" s="37">
        <f t="shared" si="1"/>
        <v>3826483</v>
      </c>
      <c r="N24" s="37">
        <f t="shared" si="1"/>
        <v>6994871</v>
      </c>
      <c r="O24" s="37">
        <f t="shared" si="1"/>
        <v>160345</v>
      </c>
      <c r="P24" s="37">
        <f t="shared" si="1"/>
        <v>243035</v>
      </c>
      <c r="Q24" s="37">
        <f t="shared" si="1"/>
        <v>0</v>
      </c>
      <c r="R24" s="37">
        <f t="shared" si="1"/>
        <v>403380</v>
      </c>
      <c r="S24" s="37">
        <f t="shared" si="1"/>
        <v>2252455</v>
      </c>
      <c r="T24" s="37">
        <f t="shared" si="1"/>
        <v>1942868</v>
      </c>
      <c r="U24" s="37">
        <f t="shared" si="1"/>
        <v>0</v>
      </c>
      <c r="V24" s="37">
        <f t="shared" si="1"/>
        <v>4195323</v>
      </c>
      <c r="W24" s="37">
        <f t="shared" si="1"/>
        <v>14159026</v>
      </c>
      <c r="X24" s="37">
        <f t="shared" si="1"/>
        <v>261382774</v>
      </c>
      <c r="Y24" s="37">
        <f t="shared" si="1"/>
        <v>-247223748</v>
      </c>
      <c r="Z24" s="38">
        <f>+IF(X24&lt;&gt;0,+(Y24/X24)*100,0)</f>
        <v>-94.58303017321256</v>
      </c>
      <c r="AA24" s="39">
        <f>SUM(AA15:AA23)</f>
        <v>261382774</v>
      </c>
    </row>
    <row r="25" spans="1:27" ht="12.75">
      <c r="A25" s="27" t="s">
        <v>50</v>
      </c>
      <c r="B25" s="28"/>
      <c r="C25" s="29">
        <f aca="true" t="shared" si="2" ref="C25:Y25">+C12+C24</f>
        <v>268402274</v>
      </c>
      <c r="D25" s="29">
        <f>+D12+D24</f>
        <v>0</v>
      </c>
      <c r="E25" s="30">
        <f t="shared" si="2"/>
        <v>53448400</v>
      </c>
      <c r="F25" s="31">
        <f t="shared" si="2"/>
        <v>395332642</v>
      </c>
      <c r="G25" s="31">
        <f t="shared" si="2"/>
        <v>8349144</v>
      </c>
      <c r="H25" s="31">
        <f t="shared" si="2"/>
        <v>11650257</v>
      </c>
      <c r="I25" s="31">
        <f t="shared" si="2"/>
        <v>0</v>
      </c>
      <c r="J25" s="31">
        <f t="shared" si="2"/>
        <v>19999401</v>
      </c>
      <c r="K25" s="31">
        <f t="shared" si="2"/>
        <v>-4643556</v>
      </c>
      <c r="L25" s="31">
        <f t="shared" si="2"/>
        <v>-3258671</v>
      </c>
      <c r="M25" s="31">
        <f t="shared" si="2"/>
        <v>13406</v>
      </c>
      <c r="N25" s="31">
        <f t="shared" si="2"/>
        <v>-7888821</v>
      </c>
      <c r="O25" s="31">
        <f t="shared" si="2"/>
        <v>-4963920</v>
      </c>
      <c r="P25" s="31">
        <f t="shared" si="2"/>
        <v>-4154069</v>
      </c>
      <c r="Q25" s="31">
        <f t="shared" si="2"/>
        <v>0</v>
      </c>
      <c r="R25" s="31">
        <f t="shared" si="2"/>
        <v>-9117989</v>
      </c>
      <c r="S25" s="31">
        <f t="shared" si="2"/>
        <v>14454522</v>
      </c>
      <c r="T25" s="31">
        <f t="shared" si="2"/>
        <v>-2561562</v>
      </c>
      <c r="U25" s="31">
        <f t="shared" si="2"/>
        <v>0</v>
      </c>
      <c r="V25" s="31">
        <f t="shared" si="2"/>
        <v>11892960</v>
      </c>
      <c r="W25" s="31">
        <f t="shared" si="2"/>
        <v>14885551</v>
      </c>
      <c r="X25" s="31">
        <f t="shared" si="2"/>
        <v>395332642</v>
      </c>
      <c r="Y25" s="31">
        <f t="shared" si="2"/>
        <v>-380447091</v>
      </c>
      <c r="Z25" s="32">
        <f>+IF(X25&lt;&gt;0,+(Y25/X25)*100,0)</f>
        <v>-96.23467697362567</v>
      </c>
      <c r="AA25" s="33">
        <f>+AA12+AA24</f>
        <v>395332642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1116200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84663</v>
      </c>
      <c r="D31" s="18"/>
      <c r="E31" s="19"/>
      <c r="F31" s="20">
        <v>84660</v>
      </c>
      <c r="G31" s="20">
        <v>2200</v>
      </c>
      <c r="H31" s="20">
        <v>2200</v>
      </c>
      <c r="I31" s="20"/>
      <c r="J31" s="20">
        <v>4400</v>
      </c>
      <c r="K31" s="20">
        <v>1100</v>
      </c>
      <c r="L31" s="20"/>
      <c r="M31" s="20">
        <v>-400</v>
      </c>
      <c r="N31" s="20">
        <v>700</v>
      </c>
      <c r="O31" s="20">
        <v>1900</v>
      </c>
      <c r="P31" s="20">
        <v>-560</v>
      </c>
      <c r="Q31" s="20"/>
      <c r="R31" s="20">
        <v>1340</v>
      </c>
      <c r="S31" s="20">
        <v>-5538</v>
      </c>
      <c r="T31" s="20">
        <v>-2000</v>
      </c>
      <c r="U31" s="20"/>
      <c r="V31" s="20">
        <v>-7538</v>
      </c>
      <c r="W31" s="20">
        <v>-1098</v>
      </c>
      <c r="X31" s="20">
        <v>84660</v>
      </c>
      <c r="Y31" s="20">
        <v>-85758</v>
      </c>
      <c r="Z31" s="21">
        <v>-101.3</v>
      </c>
      <c r="AA31" s="22">
        <v>84660</v>
      </c>
    </row>
    <row r="32" spans="1:27" ht="12.75">
      <c r="A32" s="23" t="s">
        <v>56</v>
      </c>
      <c r="B32" s="17"/>
      <c r="C32" s="18">
        <v>35738586</v>
      </c>
      <c r="D32" s="18"/>
      <c r="E32" s="19">
        <v>2015278</v>
      </c>
      <c r="F32" s="20">
        <v>37246279</v>
      </c>
      <c r="G32" s="20">
        <v>17616703</v>
      </c>
      <c r="H32" s="20">
        <v>-13584359</v>
      </c>
      <c r="I32" s="20"/>
      <c r="J32" s="20">
        <v>4032344</v>
      </c>
      <c r="K32" s="20">
        <v>2555395</v>
      </c>
      <c r="L32" s="20">
        <v>528752</v>
      </c>
      <c r="M32" s="20">
        <v>693386</v>
      </c>
      <c r="N32" s="20">
        <v>3777533</v>
      </c>
      <c r="O32" s="20">
        <v>-558138</v>
      </c>
      <c r="P32" s="20">
        <v>398588</v>
      </c>
      <c r="Q32" s="20"/>
      <c r="R32" s="20">
        <v>-159550</v>
      </c>
      <c r="S32" s="20">
        <v>10080987</v>
      </c>
      <c r="T32" s="20">
        <v>-2815636</v>
      </c>
      <c r="U32" s="20"/>
      <c r="V32" s="20">
        <v>7265351</v>
      </c>
      <c r="W32" s="20">
        <v>14915678</v>
      </c>
      <c r="X32" s="20">
        <v>37246279</v>
      </c>
      <c r="Y32" s="20">
        <v>-22330601</v>
      </c>
      <c r="Z32" s="21">
        <v>-59.95</v>
      </c>
      <c r="AA32" s="22">
        <v>37246279</v>
      </c>
    </row>
    <row r="33" spans="1:27" ht="12.75">
      <c r="A33" s="23" t="s">
        <v>57</v>
      </c>
      <c r="B33" s="17"/>
      <c r="C33" s="18">
        <v>1644154</v>
      </c>
      <c r="D33" s="18"/>
      <c r="E33" s="19"/>
      <c r="F33" s="20">
        <v>1644154</v>
      </c>
      <c r="G33" s="20">
        <v>-127893</v>
      </c>
      <c r="H33" s="20">
        <v>-192468</v>
      </c>
      <c r="I33" s="20"/>
      <c r="J33" s="20">
        <v>-320361</v>
      </c>
      <c r="K33" s="20">
        <v>-382364</v>
      </c>
      <c r="L33" s="20">
        <v>-134937</v>
      </c>
      <c r="M33" s="20">
        <v>-130625</v>
      </c>
      <c r="N33" s="20">
        <v>-647926</v>
      </c>
      <c r="O33" s="20">
        <v>-142396</v>
      </c>
      <c r="P33" s="20"/>
      <c r="Q33" s="20"/>
      <c r="R33" s="20">
        <v>-142396</v>
      </c>
      <c r="S33" s="20"/>
      <c r="T33" s="20">
        <v>-130080</v>
      </c>
      <c r="U33" s="20"/>
      <c r="V33" s="20">
        <v>-130080</v>
      </c>
      <c r="W33" s="20">
        <v>-1240763</v>
      </c>
      <c r="X33" s="20">
        <v>1644154</v>
      </c>
      <c r="Y33" s="20">
        <v>-2884917</v>
      </c>
      <c r="Z33" s="21">
        <v>-175.47</v>
      </c>
      <c r="AA33" s="22">
        <v>1644154</v>
      </c>
    </row>
    <row r="34" spans="1:27" ht="12.75">
      <c r="A34" s="27" t="s">
        <v>58</v>
      </c>
      <c r="B34" s="28"/>
      <c r="C34" s="29">
        <f aca="true" t="shared" si="3" ref="C34:Y34">SUM(C29:C33)</f>
        <v>38583603</v>
      </c>
      <c r="D34" s="29">
        <f>SUM(D29:D33)</f>
        <v>0</v>
      </c>
      <c r="E34" s="30">
        <f t="shared" si="3"/>
        <v>2015278</v>
      </c>
      <c r="F34" s="31">
        <f t="shared" si="3"/>
        <v>38975093</v>
      </c>
      <c r="G34" s="31">
        <f t="shared" si="3"/>
        <v>17491010</v>
      </c>
      <c r="H34" s="31">
        <f t="shared" si="3"/>
        <v>-13774627</v>
      </c>
      <c r="I34" s="31">
        <f t="shared" si="3"/>
        <v>0</v>
      </c>
      <c r="J34" s="31">
        <f t="shared" si="3"/>
        <v>3716383</v>
      </c>
      <c r="K34" s="31">
        <f t="shared" si="3"/>
        <v>2174131</v>
      </c>
      <c r="L34" s="31">
        <f t="shared" si="3"/>
        <v>393815</v>
      </c>
      <c r="M34" s="31">
        <f t="shared" si="3"/>
        <v>562361</v>
      </c>
      <c r="N34" s="31">
        <f t="shared" si="3"/>
        <v>3130307</v>
      </c>
      <c r="O34" s="31">
        <f t="shared" si="3"/>
        <v>-698634</v>
      </c>
      <c r="P34" s="31">
        <f t="shared" si="3"/>
        <v>398028</v>
      </c>
      <c r="Q34" s="31">
        <f t="shared" si="3"/>
        <v>0</v>
      </c>
      <c r="R34" s="31">
        <f t="shared" si="3"/>
        <v>-300606</v>
      </c>
      <c r="S34" s="31">
        <f t="shared" si="3"/>
        <v>10075449</v>
      </c>
      <c r="T34" s="31">
        <f t="shared" si="3"/>
        <v>-2947716</v>
      </c>
      <c r="U34" s="31">
        <f t="shared" si="3"/>
        <v>0</v>
      </c>
      <c r="V34" s="31">
        <f t="shared" si="3"/>
        <v>7127733</v>
      </c>
      <c r="W34" s="31">
        <f t="shared" si="3"/>
        <v>13673817</v>
      </c>
      <c r="X34" s="31">
        <f t="shared" si="3"/>
        <v>38975093</v>
      </c>
      <c r="Y34" s="31">
        <f t="shared" si="3"/>
        <v>-25301276</v>
      </c>
      <c r="Z34" s="32">
        <f>+IF(X34&lt;&gt;0,+(Y34/X34)*100,0)</f>
        <v>-64.91652502278828</v>
      </c>
      <c r="AA34" s="33">
        <f>SUM(AA29:AA33)</f>
        <v>38975093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548333</v>
      </c>
      <c r="D37" s="18"/>
      <c r="E37" s="19">
        <v>368528</v>
      </c>
      <c r="F37" s="20">
        <v>548322</v>
      </c>
      <c r="G37" s="20">
        <v>-112969</v>
      </c>
      <c r="H37" s="20">
        <v>-132756</v>
      </c>
      <c r="I37" s="20"/>
      <c r="J37" s="20">
        <v>-245725</v>
      </c>
      <c r="K37" s="20">
        <v>-212539</v>
      </c>
      <c r="L37" s="20">
        <v>-136667</v>
      </c>
      <c r="M37" s="20">
        <v>-118442</v>
      </c>
      <c r="N37" s="20">
        <v>-467648</v>
      </c>
      <c r="O37" s="20">
        <v>-99832</v>
      </c>
      <c r="P37" s="20"/>
      <c r="Q37" s="20"/>
      <c r="R37" s="20">
        <v>-99832</v>
      </c>
      <c r="S37" s="20"/>
      <c r="T37" s="20"/>
      <c r="U37" s="20"/>
      <c r="V37" s="20"/>
      <c r="W37" s="20">
        <v>-813205</v>
      </c>
      <c r="X37" s="20">
        <v>548322</v>
      </c>
      <c r="Y37" s="20">
        <v>-1361527</v>
      </c>
      <c r="Z37" s="21">
        <v>-248.31</v>
      </c>
      <c r="AA37" s="22">
        <v>548322</v>
      </c>
    </row>
    <row r="38" spans="1:27" ht="12.75">
      <c r="A38" s="23" t="s">
        <v>57</v>
      </c>
      <c r="B38" s="17"/>
      <c r="C38" s="18">
        <v>21639292</v>
      </c>
      <c r="D38" s="18"/>
      <c r="E38" s="19"/>
      <c r="F38" s="20">
        <v>21639290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21639290</v>
      </c>
      <c r="Y38" s="20">
        <v>-21639290</v>
      </c>
      <c r="Z38" s="21">
        <v>-100</v>
      </c>
      <c r="AA38" s="22">
        <v>21639290</v>
      </c>
    </row>
    <row r="39" spans="1:27" ht="12.75">
      <c r="A39" s="27" t="s">
        <v>61</v>
      </c>
      <c r="B39" s="35"/>
      <c r="C39" s="29">
        <f aca="true" t="shared" si="4" ref="C39:Y39">SUM(C37:C38)</f>
        <v>22187625</v>
      </c>
      <c r="D39" s="29">
        <f>SUM(D37:D38)</f>
        <v>0</v>
      </c>
      <c r="E39" s="36">
        <f t="shared" si="4"/>
        <v>368528</v>
      </c>
      <c r="F39" s="37">
        <f t="shared" si="4"/>
        <v>22187612</v>
      </c>
      <c r="G39" s="37">
        <f t="shared" si="4"/>
        <v>-112969</v>
      </c>
      <c r="H39" s="37">
        <f t="shared" si="4"/>
        <v>-132756</v>
      </c>
      <c r="I39" s="37">
        <f t="shared" si="4"/>
        <v>0</v>
      </c>
      <c r="J39" s="37">
        <f t="shared" si="4"/>
        <v>-245725</v>
      </c>
      <c r="K39" s="37">
        <f t="shared" si="4"/>
        <v>-212539</v>
      </c>
      <c r="L39" s="37">
        <f t="shared" si="4"/>
        <v>-136667</v>
      </c>
      <c r="M39" s="37">
        <f t="shared" si="4"/>
        <v>-118442</v>
      </c>
      <c r="N39" s="37">
        <f t="shared" si="4"/>
        <v>-467648</v>
      </c>
      <c r="O39" s="37">
        <f t="shared" si="4"/>
        <v>-99832</v>
      </c>
      <c r="P39" s="37">
        <f t="shared" si="4"/>
        <v>0</v>
      </c>
      <c r="Q39" s="37">
        <f t="shared" si="4"/>
        <v>0</v>
      </c>
      <c r="R39" s="37">
        <f t="shared" si="4"/>
        <v>-99832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-813205</v>
      </c>
      <c r="X39" s="37">
        <f t="shared" si="4"/>
        <v>22187612</v>
      </c>
      <c r="Y39" s="37">
        <f t="shared" si="4"/>
        <v>-23000817</v>
      </c>
      <c r="Z39" s="38">
        <f>+IF(X39&lt;&gt;0,+(Y39/X39)*100,0)</f>
        <v>-103.66513079460738</v>
      </c>
      <c r="AA39" s="39">
        <f>SUM(AA37:AA38)</f>
        <v>22187612</v>
      </c>
    </row>
    <row r="40" spans="1:27" ht="12.75">
      <c r="A40" s="27" t="s">
        <v>62</v>
      </c>
      <c r="B40" s="28"/>
      <c r="C40" s="29">
        <f aca="true" t="shared" si="5" ref="C40:Y40">+C34+C39</f>
        <v>60771228</v>
      </c>
      <c r="D40" s="29">
        <f>+D34+D39</f>
        <v>0</v>
      </c>
      <c r="E40" s="30">
        <f t="shared" si="5"/>
        <v>2383806</v>
      </c>
      <c r="F40" s="31">
        <f t="shared" si="5"/>
        <v>61162705</v>
      </c>
      <c r="G40" s="31">
        <f t="shared" si="5"/>
        <v>17378041</v>
      </c>
      <c r="H40" s="31">
        <f t="shared" si="5"/>
        <v>-13907383</v>
      </c>
      <c r="I40" s="31">
        <f t="shared" si="5"/>
        <v>0</v>
      </c>
      <c r="J40" s="31">
        <f t="shared" si="5"/>
        <v>3470658</v>
      </c>
      <c r="K40" s="31">
        <f t="shared" si="5"/>
        <v>1961592</v>
      </c>
      <c r="L40" s="31">
        <f t="shared" si="5"/>
        <v>257148</v>
      </c>
      <c r="M40" s="31">
        <f t="shared" si="5"/>
        <v>443919</v>
      </c>
      <c r="N40" s="31">
        <f t="shared" si="5"/>
        <v>2662659</v>
      </c>
      <c r="O40" s="31">
        <f t="shared" si="5"/>
        <v>-798466</v>
      </c>
      <c r="P40" s="31">
        <f t="shared" si="5"/>
        <v>398028</v>
      </c>
      <c r="Q40" s="31">
        <f t="shared" si="5"/>
        <v>0</v>
      </c>
      <c r="R40" s="31">
        <f t="shared" si="5"/>
        <v>-400438</v>
      </c>
      <c r="S40" s="31">
        <f t="shared" si="5"/>
        <v>10075449</v>
      </c>
      <c r="T40" s="31">
        <f t="shared" si="5"/>
        <v>-2947716</v>
      </c>
      <c r="U40" s="31">
        <f t="shared" si="5"/>
        <v>0</v>
      </c>
      <c r="V40" s="31">
        <f t="shared" si="5"/>
        <v>7127733</v>
      </c>
      <c r="W40" s="31">
        <f t="shared" si="5"/>
        <v>12860612</v>
      </c>
      <c r="X40" s="31">
        <f t="shared" si="5"/>
        <v>61162705</v>
      </c>
      <c r="Y40" s="31">
        <f t="shared" si="5"/>
        <v>-48302093</v>
      </c>
      <c r="Z40" s="32">
        <f>+IF(X40&lt;&gt;0,+(Y40/X40)*100,0)</f>
        <v>-78.97311441670215</v>
      </c>
      <c r="AA40" s="33">
        <f>+AA34+AA39</f>
        <v>61162705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207631046</v>
      </c>
      <c r="D42" s="43">
        <f>+D25-D40</f>
        <v>0</v>
      </c>
      <c r="E42" s="44">
        <f t="shared" si="6"/>
        <v>51064594</v>
      </c>
      <c r="F42" s="45">
        <f t="shared" si="6"/>
        <v>334169937</v>
      </c>
      <c r="G42" s="45">
        <f t="shared" si="6"/>
        <v>-9028897</v>
      </c>
      <c r="H42" s="45">
        <f t="shared" si="6"/>
        <v>25557640</v>
      </c>
      <c r="I42" s="45">
        <f t="shared" si="6"/>
        <v>0</v>
      </c>
      <c r="J42" s="45">
        <f t="shared" si="6"/>
        <v>16528743</v>
      </c>
      <c r="K42" s="45">
        <f t="shared" si="6"/>
        <v>-6605148</v>
      </c>
      <c r="L42" s="45">
        <f t="shared" si="6"/>
        <v>-3515819</v>
      </c>
      <c r="M42" s="45">
        <f t="shared" si="6"/>
        <v>-430513</v>
      </c>
      <c r="N42" s="45">
        <f t="shared" si="6"/>
        <v>-10551480</v>
      </c>
      <c r="O42" s="45">
        <f t="shared" si="6"/>
        <v>-4165454</v>
      </c>
      <c r="P42" s="45">
        <f t="shared" si="6"/>
        <v>-4552097</v>
      </c>
      <c r="Q42" s="45">
        <f t="shared" si="6"/>
        <v>0</v>
      </c>
      <c r="R42" s="45">
        <f t="shared" si="6"/>
        <v>-8717551</v>
      </c>
      <c r="S42" s="45">
        <f t="shared" si="6"/>
        <v>4379073</v>
      </c>
      <c r="T42" s="45">
        <f t="shared" si="6"/>
        <v>386154</v>
      </c>
      <c r="U42" s="45">
        <f t="shared" si="6"/>
        <v>0</v>
      </c>
      <c r="V42" s="45">
        <f t="shared" si="6"/>
        <v>4765227</v>
      </c>
      <c r="W42" s="45">
        <f t="shared" si="6"/>
        <v>2024939</v>
      </c>
      <c r="X42" s="45">
        <f t="shared" si="6"/>
        <v>334169937</v>
      </c>
      <c r="Y42" s="45">
        <f t="shared" si="6"/>
        <v>-332144998</v>
      </c>
      <c r="Z42" s="46">
        <f>+IF(X42&lt;&gt;0,+(Y42/X42)*100,0)</f>
        <v>-99.3940391472139</v>
      </c>
      <c r="AA42" s="47">
        <f>+AA25-AA40</f>
        <v>334169937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199304759</v>
      </c>
      <c r="D45" s="18"/>
      <c r="E45" s="19">
        <v>22197382</v>
      </c>
      <c r="F45" s="20">
        <v>336702709</v>
      </c>
      <c r="G45" s="20">
        <v>-9964602</v>
      </c>
      <c r="H45" s="20">
        <v>-389994</v>
      </c>
      <c r="I45" s="20"/>
      <c r="J45" s="20">
        <v>-10354596</v>
      </c>
      <c r="K45" s="20">
        <v>-236607</v>
      </c>
      <c r="L45" s="20">
        <v>-234255</v>
      </c>
      <c r="M45" s="20">
        <v>-270440</v>
      </c>
      <c r="N45" s="20">
        <v>-741302</v>
      </c>
      <c r="O45" s="20">
        <v>-390513</v>
      </c>
      <c r="P45" s="20"/>
      <c r="Q45" s="20"/>
      <c r="R45" s="20">
        <v>-390513</v>
      </c>
      <c r="S45" s="20"/>
      <c r="T45" s="20"/>
      <c r="U45" s="20"/>
      <c r="V45" s="20"/>
      <c r="W45" s="20">
        <v>-11486411</v>
      </c>
      <c r="X45" s="20">
        <v>336702709</v>
      </c>
      <c r="Y45" s="20">
        <v>-348189120</v>
      </c>
      <c r="Z45" s="48">
        <v>-103.41</v>
      </c>
      <c r="AA45" s="22">
        <v>336702709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199304759</v>
      </c>
      <c r="D48" s="51">
        <f>SUM(D45:D47)</f>
        <v>0</v>
      </c>
      <c r="E48" s="52">
        <f t="shared" si="7"/>
        <v>22197382</v>
      </c>
      <c r="F48" s="53">
        <f t="shared" si="7"/>
        <v>336702709</v>
      </c>
      <c r="G48" s="53">
        <f t="shared" si="7"/>
        <v>-9964602</v>
      </c>
      <c r="H48" s="53">
        <f t="shared" si="7"/>
        <v>-389994</v>
      </c>
      <c r="I48" s="53">
        <f t="shared" si="7"/>
        <v>0</v>
      </c>
      <c r="J48" s="53">
        <f t="shared" si="7"/>
        <v>-10354596</v>
      </c>
      <c r="K48" s="53">
        <f t="shared" si="7"/>
        <v>-236607</v>
      </c>
      <c r="L48" s="53">
        <f t="shared" si="7"/>
        <v>-234255</v>
      </c>
      <c r="M48" s="53">
        <f t="shared" si="7"/>
        <v>-270440</v>
      </c>
      <c r="N48" s="53">
        <f t="shared" si="7"/>
        <v>-741302</v>
      </c>
      <c r="O48" s="53">
        <f t="shared" si="7"/>
        <v>-390513</v>
      </c>
      <c r="P48" s="53">
        <f t="shared" si="7"/>
        <v>0</v>
      </c>
      <c r="Q48" s="53">
        <f t="shared" si="7"/>
        <v>0</v>
      </c>
      <c r="R48" s="53">
        <f t="shared" si="7"/>
        <v>-390513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-11486411</v>
      </c>
      <c r="X48" s="53">
        <f t="shared" si="7"/>
        <v>336702709</v>
      </c>
      <c r="Y48" s="53">
        <f t="shared" si="7"/>
        <v>-348189120</v>
      </c>
      <c r="Z48" s="54">
        <f>+IF(X48&lt;&gt;0,+(Y48/X48)*100,0)</f>
        <v>-103.41144003091462</v>
      </c>
      <c r="AA48" s="55">
        <f>SUM(AA45:AA47)</f>
        <v>336702709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2267056</v>
      </c>
      <c r="D6" s="18"/>
      <c r="E6" s="19">
        <v>993929</v>
      </c>
      <c r="F6" s="20">
        <v>6062235</v>
      </c>
      <c r="G6" s="20">
        <v>-69432699</v>
      </c>
      <c r="H6" s="20">
        <v>46636007</v>
      </c>
      <c r="I6" s="20">
        <v>8642693</v>
      </c>
      <c r="J6" s="20">
        <v>-14153999</v>
      </c>
      <c r="K6" s="20">
        <v>-18135751</v>
      </c>
      <c r="L6" s="20">
        <v>-18526031</v>
      </c>
      <c r="M6" s="20">
        <v>-588485</v>
      </c>
      <c r="N6" s="20">
        <v>-37250267</v>
      </c>
      <c r="O6" s="20">
        <v>19114712</v>
      </c>
      <c r="P6" s="20">
        <v>4225426</v>
      </c>
      <c r="Q6" s="20">
        <v>-1565773</v>
      </c>
      <c r="R6" s="20">
        <v>21774365</v>
      </c>
      <c r="S6" s="20">
        <v>-2959587</v>
      </c>
      <c r="T6" s="20">
        <v>-4342393</v>
      </c>
      <c r="U6" s="20"/>
      <c r="V6" s="20">
        <v>-7301980</v>
      </c>
      <c r="W6" s="20">
        <v>-36931881</v>
      </c>
      <c r="X6" s="20">
        <v>6062235</v>
      </c>
      <c r="Y6" s="20">
        <v>-42994116</v>
      </c>
      <c r="Z6" s="21">
        <v>-709.21</v>
      </c>
      <c r="AA6" s="22">
        <v>6062235</v>
      </c>
    </row>
    <row r="7" spans="1:27" ht="12.75">
      <c r="A7" s="23" t="s">
        <v>34</v>
      </c>
      <c r="B7" s="17"/>
      <c r="C7" s="18">
        <v>9676759</v>
      </c>
      <c r="D7" s="18"/>
      <c r="E7" s="19"/>
      <c r="F7" s="20">
        <v>9300855</v>
      </c>
      <c r="G7" s="20">
        <v>46452506</v>
      </c>
      <c r="H7" s="20">
        <v>-39974520</v>
      </c>
      <c r="I7" s="20">
        <v>4475460</v>
      </c>
      <c r="J7" s="20">
        <v>10953446</v>
      </c>
      <c r="K7" s="20">
        <v>864274</v>
      </c>
      <c r="L7" s="20">
        <v>13429945</v>
      </c>
      <c r="M7" s="20">
        <v>-21982185</v>
      </c>
      <c r="N7" s="20">
        <v>-7687966</v>
      </c>
      <c r="O7" s="20">
        <v>2164191</v>
      </c>
      <c r="P7" s="20">
        <v>-1876111</v>
      </c>
      <c r="Q7" s="20">
        <v>96612968</v>
      </c>
      <c r="R7" s="20">
        <v>96901048</v>
      </c>
      <c r="S7" s="20">
        <v>-20314880</v>
      </c>
      <c r="T7" s="20">
        <v>-2481763</v>
      </c>
      <c r="U7" s="20"/>
      <c r="V7" s="20">
        <v>-22796643</v>
      </c>
      <c r="W7" s="20">
        <v>77369885</v>
      </c>
      <c r="X7" s="20">
        <v>9300855</v>
      </c>
      <c r="Y7" s="20">
        <v>68069030</v>
      </c>
      <c r="Z7" s="21">
        <v>731.86</v>
      </c>
      <c r="AA7" s="22">
        <v>9300855</v>
      </c>
    </row>
    <row r="8" spans="1:27" ht="12.75">
      <c r="A8" s="23" t="s">
        <v>35</v>
      </c>
      <c r="B8" s="17"/>
      <c r="C8" s="18">
        <v>171320893</v>
      </c>
      <c r="D8" s="18"/>
      <c r="E8" s="19">
        <v>57445262</v>
      </c>
      <c r="F8" s="20">
        <v>76842252</v>
      </c>
      <c r="G8" s="20">
        <v>-723180802</v>
      </c>
      <c r="H8" s="20">
        <v>1024713693</v>
      </c>
      <c r="I8" s="20">
        <v>39864477</v>
      </c>
      <c r="J8" s="20">
        <v>341397368</v>
      </c>
      <c r="K8" s="20">
        <v>8881553</v>
      </c>
      <c r="L8" s="20">
        <v>-141945193</v>
      </c>
      <c r="M8" s="20">
        <v>-16763763</v>
      </c>
      <c r="N8" s="20">
        <v>-149827403</v>
      </c>
      <c r="O8" s="20">
        <v>107219127</v>
      </c>
      <c r="P8" s="20">
        <v>3444365</v>
      </c>
      <c r="Q8" s="20">
        <v>-4342958</v>
      </c>
      <c r="R8" s="20">
        <v>106320534</v>
      </c>
      <c r="S8" s="20">
        <v>16284148</v>
      </c>
      <c r="T8" s="20">
        <v>11031259</v>
      </c>
      <c r="U8" s="20"/>
      <c r="V8" s="20">
        <v>27315407</v>
      </c>
      <c r="W8" s="20">
        <v>325205906</v>
      </c>
      <c r="X8" s="20">
        <v>76842252</v>
      </c>
      <c r="Y8" s="20">
        <v>248363654</v>
      </c>
      <c r="Z8" s="21">
        <v>323.21</v>
      </c>
      <c r="AA8" s="22">
        <v>76842252</v>
      </c>
    </row>
    <row r="9" spans="1:27" ht="12.75">
      <c r="A9" s="23" t="s">
        <v>36</v>
      </c>
      <c r="B9" s="17"/>
      <c r="C9" s="18">
        <v>173185234</v>
      </c>
      <c r="D9" s="18"/>
      <c r="E9" s="19">
        <v>32384720</v>
      </c>
      <c r="F9" s="20">
        <v>99239612</v>
      </c>
      <c r="G9" s="20">
        <v>211227580</v>
      </c>
      <c r="H9" s="20">
        <v>-38561753</v>
      </c>
      <c r="I9" s="20">
        <v>3299332</v>
      </c>
      <c r="J9" s="20">
        <v>175965159</v>
      </c>
      <c r="K9" s="20">
        <v>2360120</v>
      </c>
      <c r="L9" s="20">
        <v>-9215480</v>
      </c>
      <c r="M9" s="20">
        <v>4884334</v>
      </c>
      <c r="N9" s="20">
        <v>-1971026</v>
      </c>
      <c r="O9" s="20">
        <v>7468023</v>
      </c>
      <c r="P9" s="20">
        <v>-2759763</v>
      </c>
      <c r="Q9" s="20">
        <v>3581557</v>
      </c>
      <c r="R9" s="20">
        <v>8289817</v>
      </c>
      <c r="S9" s="20">
        <v>1751375</v>
      </c>
      <c r="T9" s="20">
        <v>22715169</v>
      </c>
      <c r="U9" s="20"/>
      <c r="V9" s="20">
        <v>24466544</v>
      </c>
      <c r="W9" s="20">
        <v>206750494</v>
      </c>
      <c r="X9" s="20">
        <v>99239612</v>
      </c>
      <c r="Y9" s="20">
        <v>107510882</v>
      </c>
      <c r="Z9" s="21">
        <v>108.33</v>
      </c>
      <c r="AA9" s="22">
        <v>99239612</v>
      </c>
    </row>
    <row r="10" spans="1:27" ht="12.75">
      <c r="A10" s="23" t="s">
        <v>37</v>
      </c>
      <c r="B10" s="17"/>
      <c r="C10" s="18">
        <v>1050000</v>
      </c>
      <c r="D10" s="18"/>
      <c r="E10" s="19"/>
      <c r="F10" s="20"/>
      <c r="G10" s="24">
        <v>1050000</v>
      </c>
      <c r="H10" s="24"/>
      <c r="I10" s="24"/>
      <c r="J10" s="20">
        <v>1050000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1050000</v>
      </c>
      <c r="X10" s="20"/>
      <c r="Y10" s="24">
        <v>1050000</v>
      </c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357499942</v>
      </c>
      <c r="D12" s="29">
        <f>SUM(D6:D11)</f>
        <v>0</v>
      </c>
      <c r="E12" s="30">
        <f t="shared" si="0"/>
        <v>90823911</v>
      </c>
      <c r="F12" s="31">
        <f t="shared" si="0"/>
        <v>191444954</v>
      </c>
      <c r="G12" s="31">
        <f t="shared" si="0"/>
        <v>-533883415</v>
      </c>
      <c r="H12" s="31">
        <f t="shared" si="0"/>
        <v>992813427</v>
      </c>
      <c r="I12" s="31">
        <f t="shared" si="0"/>
        <v>56281962</v>
      </c>
      <c r="J12" s="31">
        <f t="shared" si="0"/>
        <v>515211974</v>
      </c>
      <c r="K12" s="31">
        <f t="shared" si="0"/>
        <v>-6029804</v>
      </c>
      <c r="L12" s="31">
        <f t="shared" si="0"/>
        <v>-156256759</v>
      </c>
      <c r="M12" s="31">
        <f t="shared" si="0"/>
        <v>-34450099</v>
      </c>
      <c r="N12" s="31">
        <f t="shared" si="0"/>
        <v>-196736662</v>
      </c>
      <c r="O12" s="31">
        <f t="shared" si="0"/>
        <v>135966053</v>
      </c>
      <c r="P12" s="31">
        <f t="shared" si="0"/>
        <v>3033917</v>
      </c>
      <c r="Q12" s="31">
        <f t="shared" si="0"/>
        <v>94285794</v>
      </c>
      <c r="R12" s="31">
        <f t="shared" si="0"/>
        <v>233285764</v>
      </c>
      <c r="S12" s="31">
        <f t="shared" si="0"/>
        <v>-5238944</v>
      </c>
      <c r="T12" s="31">
        <f t="shared" si="0"/>
        <v>26922272</v>
      </c>
      <c r="U12" s="31">
        <f t="shared" si="0"/>
        <v>0</v>
      </c>
      <c r="V12" s="31">
        <f t="shared" si="0"/>
        <v>21683328</v>
      </c>
      <c r="W12" s="31">
        <f t="shared" si="0"/>
        <v>573444404</v>
      </c>
      <c r="X12" s="31">
        <f t="shared" si="0"/>
        <v>191444954</v>
      </c>
      <c r="Y12" s="31">
        <f t="shared" si="0"/>
        <v>381999450</v>
      </c>
      <c r="Z12" s="32">
        <f>+IF(X12&lt;&gt;0,+(Y12/X12)*100,0)</f>
        <v>199.53487517879424</v>
      </c>
      <c r="AA12" s="33">
        <f>SUM(AA6:AA11)</f>
        <v>191444954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2343000</v>
      </c>
      <c r="D17" s="18"/>
      <c r="E17" s="19">
        <v>291608199</v>
      </c>
      <c r="F17" s="20">
        <v>291608199</v>
      </c>
      <c r="G17" s="20">
        <v>2115021</v>
      </c>
      <c r="H17" s="20">
        <v>227979</v>
      </c>
      <c r="I17" s="20"/>
      <c r="J17" s="20">
        <v>2343000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2343000</v>
      </c>
      <c r="X17" s="20">
        <v>291608199</v>
      </c>
      <c r="Y17" s="20">
        <v>-289265199</v>
      </c>
      <c r="Z17" s="21">
        <v>-99.2</v>
      </c>
      <c r="AA17" s="22">
        <v>291608199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1703169770</v>
      </c>
      <c r="D19" s="18"/>
      <c r="E19" s="19">
        <v>1227130065</v>
      </c>
      <c r="F19" s="20">
        <v>1242854053</v>
      </c>
      <c r="G19" s="20">
        <v>1535598519</v>
      </c>
      <c r="H19" s="20">
        <v>181054932</v>
      </c>
      <c r="I19" s="20">
        <v>11965</v>
      </c>
      <c r="J19" s="20">
        <v>1716665416</v>
      </c>
      <c r="K19" s="20">
        <v>921904</v>
      </c>
      <c r="L19" s="20">
        <v>-29775360</v>
      </c>
      <c r="M19" s="20">
        <v>20609114</v>
      </c>
      <c r="N19" s="20">
        <v>-8244342</v>
      </c>
      <c r="O19" s="20">
        <v>17066547</v>
      </c>
      <c r="P19" s="20">
        <v>206447</v>
      </c>
      <c r="Q19" s="20">
        <v>4609094</v>
      </c>
      <c r="R19" s="20">
        <v>21882088</v>
      </c>
      <c r="S19" s="20">
        <v>1526400</v>
      </c>
      <c r="T19" s="20">
        <v>209096</v>
      </c>
      <c r="U19" s="20"/>
      <c r="V19" s="20">
        <v>1735496</v>
      </c>
      <c r="W19" s="20">
        <v>1732038658</v>
      </c>
      <c r="X19" s="20">
        <v>1242854053</v>
      </c>
      <c r="Y19" s="20">
        <v>489184605</v>
      </c>
      <c r="Z19" s="21">
        <v>39.36</v>
      </c>
      <c r="AA19" s="22">
        <v>1242854053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4909800</v>
      </c>
      <c r="D21" s="18"/>
      <c r="E21" s="19">
        <v>6152203</v>
      </c>
      <c r="F21" s="20">
        <v>6152203</v>
      </c>
      <c r="G21" s="20">
        <v>4866700</v>
      </c>
      <c r="H21" s="20">
        <v>-677400</v>
      </c>
      <c r="I21" s="20"/>
      <c r="J21" s="20">
        <v>4189300</v>
      </c>
      <c r="K21" s="20"/>
      <c r="L21" s="20">
        <v>677400</v>
      </c>
      <c r="M21" s="20"/>
      <c r="N21" s="20">
        <v>677400</v>
      </c>
      <c r="O21" s="20">
        <v>43100</v>
      </c>
      <c r="P21" s="20"/>
      <c r="Q21" s="20"/>
      <c r="R21" s="20">
        <v>43100</v>
      </c>
      <c r="S21" s="20"/>
      <c r="T21" s="20"/>
      <c r="U21" s="20"/>
      <c r="V21" s="20"/>
      <c r="W21" s="20">
        <v>4909800</v>
      </c>
      <c r="X21" s="20">
        <v>6152203</v>
      </c>
      <c r="Y21" s="20">
        <v>-1242403</v>
      </c>
      <c r="Z21" s="21">
        <v>-20.19</v>
      </c>
      <c r="AA21" s="22">
        <v>6152203</v>
      </c>
    </row>
    <row r="22" spans="1:27" ht="12.75">
      <c r="A22" s="23" t="s">
        <v>47</v>
      </c>
      <c r="B22" s="17"/>
      <c r="C22" s="18"/>
      <c r="D22" s="18"/>
      <c r="E22" s="19">
        <v>247527</v>
      </c>
      <c r="F22" s="20">
        <v>247527</v>
      </c>
      <c r="G22" s="20">
        <v>235547</v>
      </c>
      <c r="H22" s="20">
        <v>-235547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247527</v>
      </c>
      <c r="Y22" s="20">
        <v>-247527</v>
      </c>
      <c r="Z22" s="21">
        <v>-100</v>
      </c>
      <c r="AA22" s="22">
        <v>247527</v>
      </c>
    </row>
    <row r="23" spans="1:27" ht="12.75">
      <c r="A23" s="23" t="s">
        <v>48</v>
      </c>
      <c r="B23" s="17"/>
      <c r="C23" s="18">
        <v>2539920</v>
      </c>
      <c r="D23" s="18"/>
      <c r="E23" s="19">
        <v>1087370</v>
      </c>
      <c r="F23" s="20">
        <v>1087370</v>
      </c>
      <c r="G23" s="24">
        <v>1087370</v>
      </c>
      <c r="H23" s="24">
        <v>1452550</v>
      </c>
      <c r="I23" s="24"/>
      <c r="J23" s="20">
        <v>2539920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2539920</v>
      </c>
      <c r="X23" s="20">
        <v>1087370</v>
      </c>
      <c r="Y23" s="24">
        <v>1452550</v>
      </c>
      <c r="Z23" s="25">
        <v>133.58</v>
      </c>
      <c r="AA23" s="26">
        <v>1087370</v>
      </c>
    </row>
    <row r="24" spans="1:27" ht="12.75">
      <c r="A24" s="27" t="s">
        <v>49</v>
      </c>
      <c r="B24" s="35"/>
      <c r="C24" s="29">
        <f aca="true" t="shared" si="1" ref="C24:Y24">SUM(C15:C23)</f>
        <v>1712962490</v>
      </c>
      <c r="D24" s="29">
        <f>SUM(D15:D23)</f>
        <v>0</v>
      </c>
      <c r="E24" s="36">
        <f t="shared" si="1"/>
        <v>1526225364</v>
      </c>
      <c r="F24" s="37">
        <f t="shared" si="1"/>
        <v>1541949352</v>
      </c>
      <c r="G24" s="37">
        <f t="shared" si="1"/>
        <v>1543903157</v>
      </c>
      <c r="H24" s="37">
        <f t="shared" si="1"/>
        <v>181822514</v>
      </c>
      <c r="I24" s="37">
        <f t="shared" si="1"/>
        <v>11965</v>
      </c>
      <c r="J24" s="37">
        <f t="shared" si="1"/>
        <v>1725737636</v>
      </c>
      <c r="K24" s="37">
        <f t="shared" si="1"/>
        <v>921904</v>
      </c>
      <c r="L24" s="37">
        <f t="shared" si="1"/>
        <v>-29097960</v>
      </c>
      <c r="M24" s="37">
        <f t="shared" si="1"/>
        <v>20609114</v>
      </c>
      <c r="N24" s="37">
        <f t="shared" si="1"/>
        <v>-7566942</v>
      </c>
      <c r="O24" s="37">
        <f t="shared" si="1"/>
        <v>17109647</v>
      </c>
      <c r="P24" s="37">
        <f t="shared" si="1"/>
        <v>206447</v>
      </c>
      <c r="Q24" s="37">
        <f t="shared" si="1"/>
        <v>4609094</v>
      </c>
      <c r="R24" s="37">
        <f t="shared" si="1"/>
        <v>21925188</v>
      </c>
      <c r="S24" s="37">
        <f t="shared" si="1"/>
        <v>1526400</v>
      </c>
      <c r="T24" s="37">
        <f t="shared" si="1"/>
        <v>209096</v>
      </c>
      <c r="U24" s="37">
        <f t="shared" si="1"/>
        <v>0</v>
      </c>
      <c r="V24" s="37">
        <f t="shared" si="1"/>
        <v>1735496</v>
      </c>
      <c r="W24" s="37">
        <f t="shared" si="1"/>
        <v>1741831378</v>
      </c>
      <c r="X24" s="37">
        <f t="shared" si="1"/>
        <v>1541949352</v>
      </c>
      <c r="Y24" s="37">
        <f t="shared" si="1"/>
        <v>199882026</v>
      </c>
      <c r="Z24" s="38">
        <f>+IF(X24&lt;&gt;0,+(Y24/X24)*100,0)</f>
        <v>12.962943675208342</v>
      </c>
      <c r="AA24" s="39">
        <f>SUM(AA15:AA23)</f>
        <v>1541949352</v>
      </c>
    </row>
    <row r="25" spans="1:27" ht="12.75">
      <c r="A25" s="27" t="s">
        <v>50</v>
      </c>
      <c r="B25" s="28"/>
      <c r="C25" s="29">
        <f aca="true" t="shared" si="2" ref="C25:Y25">+C12+C24</f>
        <v>2070462432</v>
      </c>
      <c r="D25" s="29">
        <f>+D12+D24</f>
        <v>0</v>
      </c>
      <c r="E25" s="30">
        <f t="shared" si="2"/>
        <v>1617049275</v>
      </c>
      <c r="F25" s="31">
        <f t="shared" si="2"/>
        <v>1733394306</v>
      </c>
      <c r="G25" s="31">
        <f t="shared" si="2"/>
        <v>1010019742</v>
      </c>
      <c r="H25" s="31">
        <f t="shared" si="2"/>
        <v>1174635941</v>
      </c>
      <c r="I25" s="31">
        <f t="shared" si="2"/>
        <v>56293927</v>
      </c>
      <c r="J25" s="31">
        <f t="shared" si="2"/>
        <v>2240949610</v>
      </c>
      <c r="K25" s="31">
        <f t="shared" si="2"/>
        <v>-5107900</v>
      </c>
      <c r="L25" s="31">
        <f t="shared" si="2"/>
        <v>-185354719</v>
      </c>
      <c r="M25" s="31">
        <f t="shared" si="2"/>
        <v>-13840985</v>
      </c>
      <c r="N25" s="31">
        <f t="shared" si="2"/>
        <v>-204303604</v>
      </c>
      <c r="O25" s="31">
        <f t="shared" si="2"/>
        <v>153075700</v>
      </c>
      <c r="P25" s="31">
        <f t="shared" si="2"/>
        <v>3240364</v>
      </c>
      <c r="Q25" s="31">
        <f t="shared" si="2"/>
        <v>98894888</v>
      </c>
      <c r="R25" s="31">
        <f t="shared" si="2"/>
        <v>255210952</v>
      </c>
      <c r="S25" s="31">
        <f t="shared" si="2"/>
        <v>-3712544</v>
      </c>
      <c r="T25" s="31">
        <f t="shared" si="2"/>
        <v>27131368</v>
      </c>
      <c r="U25" s="31">
        <f t="shared" si="2"/>
        <v>0</v>
      </c>
      <c r="V25" s="31">
        <f t="shared" si="2"/>
        <v>23418824</v>
      </c>
      <c r="W25" s="31">
        <f t="shared" si="2"/>
        <v>2315275782</v>
      </c>
      <c r="X25" s="31">
        <f t="shared" si="2"/>
        <v>1733394306</v>
      </c>
      <c r="Y25" s="31">
        <f t="shared" si="2"/>
        <v>581881476</v>
      </c>
      <c r="Z25" s="32">
        <f>+IF(X25&lt;&gt;0,+(Y25/X25)*100,0)</f>
        <v>33.56890431599237</v>
      </c>
      <c r="AA25" s="33">
        <f>+AA12+AA24</f>
        <v>1733394306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10207500</v>
      </c>
      <c r="D31" s="18"/>
      <c r="E31" s="19">
        <v>10250615</v>
      </c>
      <c r="F31" s="20">
        <v>10250615</v>
      </c>
      <c r="G31" s="20">
        <v>10208200</v>
      </c>
      <c r="H31" s="20">
        <v>7200</v>
      </c>
      <c r="I31" s="20">
        <v>68000</v>
      </c>
      <c r="J31" s="20">
        <v>10283400</v>
      </c>
      <c r="K31" s="20">
        <v>13100</v>
      </c>
      <c r="L31" s="20">
        <v>-147785</v>
      </c>
      <c r="M31" s="20">
        <v>6305</v>
      </c>
      <c r="N31" s="20">
        <v>-128380</v>
      </c>
      <c r="O31" s="20">
        <v>172885</v>
      </c>
      <c r="P31" s="20">
        <v>-103700</v>
      </c>
      <c r="Q31" s="20">
        <v>14600</v>
      </c>
      <c r="R31" s="20">
        <v>83785</v>
      </c>
      <c r="S31" s="20"/>
      <c r="T31" s="20"/>
      <c r="U31" s="20"/>
      <c r="V31" s="20"/>
      <c r="W31" s="20">
        <v>10238805</v>
      </c>
      <c r="X31" s="20">
        <v>10250615</v>
      </c>
      <c r="Y31" s="20">
        <v>-11810</v>
      </c>
      <c r="Z31" s="21">
        <v>-0.12</v>
      </c>
      <c r="AA31" s="22">
        <v>10250615</v>
      </c>
    </row>
    <row r="32" spans="1:27" ht="12.75">
      <c r="A32" s="23" t="s">
        <v>56</v>
      </c>
      <c r="B32" s="17"/>
      <c r="C32" s="18">
        <v>460506511</v>
      </c>
      <c r="D32" s="18"/>
      <c r="E32" s="19">
        <v>183609417</v>
      </c>
      <c r="F32" s="20">
        <v>146673992</v>
      </c>
      <c r="G32" s="20">
        <v>171651653</v>
      </c>
      <c r="H32" s="20">
        <v>245435303</v>
      </c>
      <c r="I32" s="20">
        <v>53164438</v>
      </c>
      <c r="J32" s="20">
        <v>470251394</v>
      </c>
      <c r="K32" s="20">
        <v>-8894834</v>
      </c>
      <c r="L32" s="20">
        <v>3537525</v>
      </c>
      <c r="M32" s="20">
        <v>-113057100</v>
      </c>
      <c r="N32" s="20">
        <v>-118414409</v>
      </c>
      <c r="O32" s="20">
        <v>58659174</v>
      </c>
      <c r="P32" s="20">
        <v>62745581</v>
      </c>
      <c r="Q32" s="20">
        <v>94850540</v>
      </c>
      <c r="R32" s="20">
        <v>216255295</v>
      </c>
      <c r="S32" s="20">
        <v>-2693132</v>
      </c>
      <c r="T32" s="20">
        <v>133372908</v>
      </c>
      <c r="U32" s="20"/>
      <c r="V32" s="20">
        <v>130679776</v>
      </c>
      <c r="W32" s="20">
        <v>698772056</v>
      </c>
      <c r="X32" s="20">
        <v>146673992</v>
      </c>
      <c r="Y32" s="20">
        <v>552098064</v>
      </c>
      <c r="Z32" s="21">
        <v>376.41</v>
      </c>
      <c r="AA32" s="22">
        <v>146673992</v>
      </c>
    </row>
    <row r="33" spans="1:27" ht="12.75">
      <c r="A33" s="23" t="s">
        <v>57</v>
      </c>
      <c r="B33" s="17"/>
      <c r="C33" s="18">
        <v>91146814</v>
      </c>
      <c r="D33" s="18"/>
      <c r="E33" s="19">
        <v>33360115</v>
      </c>
      <c r="F33" s="20">
        <v>33360115</v>
      </c>
      <c r="G33" s="20">
        <v>71624231</v>
      </c>
      <c r="H33" s="20">
        <v>4637042</v>
      </c>
      <c r="I33" s="20"/>
      <c r="J33" s="20">
        <v>76261273</v>
      </c>
      <c r="K33" s="20"/>
      <c r="L33" s="20">
        <v>2164067</v>
      </c>
      <c r="M33" s="20"/>
      <c r="N33" s="20">
        <v>2164067</v>
      </c>
      <c r="O33" s="20">
        <v>12721474</v>
      </c>
      <c r="P33" s="20"/>
      <c r="Q33" s="20"/>
      <c r="R33" s="20">
        <v>12721474</v>
      </c>
      <c r="S33" s="20"/>
      <c r="T33" s="20"/>
      <c r="U33" s="20"/>
      <c r="V33" s="20"/>
      <c r="W33" s="20">
        <v>91146814</v>
      </c>
      <c r="X33" s="20">
        <v>33360115</v>
      </c>
      <c r="Y33" s="20">
        <v>57786699</v>
      </c>
      <c r="Z33" s="21">
        <v>173.22</v>
      </c>
      <c r="AA33" s="22">
        <v>33360115</v>
      </c>
    </row>
    <row r="34" spans="1:27" ht="12.75">
      <c r="A34" s="27" t="s">
        <v>58</v>
      </c>
      <c r="B34" s="28"/>
      <c r="C34" s="29">
        <f aca="true" t="shared" si="3" ref="C34:Y34">SUM(C29:C33)</f>
        <v>561860825</v>
      </c>
      <c r="D34" s="29">
        <f>SUM(D29:D33)</f>
        <v>0</v>
      </c>
      <c r="E34" s="30">
        <f t="shared" si="3"/>
        <v>227220147</v>
      </c>
      <c r="F34" s="31">
        <f t="shared" si="3"/>
        <v>190284722</v>
      </c>
      <c r="G34" s="31">
        <f t="shared" si="3"/>
        <v>253484084</v>
      </c>
      <c r="H34" s="31">
        <f t="shared" si="3"/>
        <v>250079545</v>
      </c>
      <c r="I34" s="31">
        <f t="shared" si="3"/>
        <v>53232438</v>
      </c>
      <c r="J34" s="31">
        <f t="shared" si="3"/>
        <v>556796067</v>
      </c>
      <c r="K34" s="31">
        <f t="shared" si="3"/>
        <v>-8881734</v>
      </c>
      <c r="L34" s="31">
        <f t="shared" si="3"/>
        <v>5553807</v>
      </c>
      <c r="M34" s="31">
        <f t="shared" si="3"/>
        <v>-113050795</v>
      </c>
      <c r="N34" s="31">
        <f t="shared" si="3"/>
        <v>-116378722</v>
      </c>
      <c r="O34" s="31">
        <f t="shared" si="3"/>
        <v>71553533</v>
      </c>
      <c r="P34" s="31">
        <f t="shared" si="3"/>
        <v>62641881</v>
      </c>
      <c r="Q34" s="31">
        <f t="shared" si="3"/>
        <v>94865140</v>
      </c>
      <c r="R34" s="31">
        <f t="shared" si="3"/>
        <v>229060554</v>
      </c>
      <c r="S34" s="31">
        <f t="shared" si="3"/>
        <v>-2693132</v>
      </c>
      <c r="T34" s="31">
        <f t="shared" si="3"/>
        <v>133372908</v>
      </c>
      <c r="U34" s="31">
        <f t="shared" si="3"/>
        <v>0</v>
      </c>
      <c r="V34" s="31">
        <f t="shared" si="3"/>
        <v>130679776</v>
      </c>
      <c r="W34" s="31">
        <f t="shared" si="3"/>
        <v>800157675</v>
      </c>
      <c r="X34" s="31">
        <f t="shared" si="3"/>
        <v>190284722</v>
      </c>
      <c r="Y34" s="31">
        <f t="shared" si="3"/>
        <v>609872953</v>
      </c>
      <c r="Z34" s="32">
        <f>+IF(X34&lt;&gt;0,+(Y34/X34)*100,0)</f>
        <v>320.5054754737482</v>
      </c>
      <c r="AA34" s="33">
        <f>SUM(AA29:AA33)</f>
        <v>190284722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30375523</v>
      </c>
      <c r="D38" s="18"/>
      <c r="E38" s="19">
        <v>65312400</v>
      </c>
      <c r="F38" s="20">
        <v>65312400</v>
      </c>
      <c r="G38" s="20">
        <v>22318711</v>
      </c>
      <c r="H38" s="20">
        <v>608431</v>
      </c>
      <c r="I38" s="20"/>
      <c r="J38" s="20">
        <v>22927142</v>
      </c>
      <c r="K38" s="20"/>
      <c r="L38" s="20">
        <v>4446243</v>
      </c>
      <c r="M38" s="20"/>
      <c r="N38" s="20">
        <v>4446243</v>
      </c>
      <c r="O38" s="20">
        <v>3002138</v>
      </c>
      <c r="P38" s="20"/>
      <c r="Q38" s="20"/>
      <c r="R38" s="20">
        <v>3002138</v>
      </c>
      <c r="S38" s="20"/>
      <c r="T38" s="20"/>
      <c r="U38" s="20"/>
      <c r="V38" s="20"/>
      <c r="W38" s="20">
        <v>30375523</v>
      </c>
      <c r="X38" s="20">
        <v>65312400</v>
      </c>
      <c r="Y38" s="20">
        <v>-34936877</v>
      </c>
      <c r="Z38" s="21">
        <v>-53.49</v>
      </c>
      <c r="AA38" s="22">
        <v>65312400</v>
      </c>
    </row>
    <row r="39" spans="1:27" ht="12.75">
      <c r="A39" s="27" t="s">
        <v>61</v>
      </c>
      <c r="B39" s="35"/>
      <c r="C39" s="29">
        <f aca="true" t="shared" si="4" ref="C39:Y39">SUM(C37:C38)</f>
        <v>30375523</v>
      </c>
      <c r="D39" s="29">
        <f>SUM(D37:D38)</f>
        <v>0</v>
      </c>
      <c r="E39" s="36">
        <f t="shared" si="4"/>
        <v>65312400</v>
      </c>
      <c r="F39" s="37">
        <f t="shared" si="4"/>
        <v>65312400</v>
      </c>
      <c r="G39" s="37">
        <f t="shared" si="4"/>
        <v>22318711</v>
      </c>
      <c r="H39" s="37">
        <f t="shared" si="4"/>
        <v>608431</v>
      </c>
      <c r="I39" s="37">
        <f t="shared" si="4"/>
        <v>0</v>
      </c>
      <c r="J39" s="37">
        <f t="shared" si="4"/>
        <v>22927142</v>
      </c>
      <c r="K39" s="37">
        <f t="shared" si="4"/>
        <v>0</v>
      </c>
      <c r="L39" s="37">
        <f t="shared" si="4"/>
        <v>4446243</v>
      </c>
      <c r="M39" s="37">
        <f t="shared" si="4"/>
        <v>0</v>
      </c>
      <c r="N39" s="37">
        <f t="shared" si="4"/>
        <v>4446243</v>
      </c>
      <c r="O39" s="37">
        <f t="shared" si="4"/>
        <v>3002138</v>
      </c>
      <c r="P39" s="37">
        <f t="shared" si="4"/>
        <v>0</v>
      </c>
      <c r="Q39" s="37">
        <f t="shared" si="4"/>
        <v>0</v>
      </c>
      <c r="R39" s="37">
        <f t="shared" si="4"/>
        <v>3002138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30375523</v>
      </c>
      <c r="X39" s="37">
        <f t="shared" si="4"/>
        <v>65312400</v>
      </c>
      <c r="Y39" s="37">
        <f t="shared" si="4"/>
        <v>-34936877</v>
      </c>
      <c r="Z39" s="38">
        <f>+IF(X39&lt;&gt;0,+(Y39/X39)*100,0)</f>
        <v>-53.49195099246084</v>
      </c>
      <c r="AA39" s="39">
        <f>SUM(AA37:AA38)</f>
        <v>65312400</v>
      </c>
    </row>
    <row r="40" spans="1:27" ht="12.75">
      <c r="A40" s="27" t="s">
        <v>62</v>
      </c>
      <c r="B40" s="28"/>
      <c r="C40" s="29">
        <f aca="true" t="shared" si="5" ref="C40:Y40">+C34+C39</f>
        <v>592236348</v>
      </c>
      <c r="D40" s="29">
        <f>+D34+D39</f>
        <v>0</v>
      </c>
      <c r="E40" s="30">
        <f t="shared" si="5"/>
        <v>292532547</v>
      </c>
      <c r="F40" s="31">
        <f t="shared" si="5"/>
        <v>255597122</v>
      </c>
      <c r="G40" s="31">
        <f t="shared" si="5"/>
        <v>275802795</v>
      </c>
      <c r="H40" s="31">
        <f t="shared" si="5"/>
        <v>250687976</v>
      </c>
      <c r="I40" s="31">
        <f t="shared" si="5"/>
        <v>53232438</v>
      </c>
      <c r="J40" s="31">
        <f t="shared" si="5"/>
        <v>579723209</v>
      </c>
      <c r="K40" s="31">
        <f t="shared" si="5"/>
        <v>-8881734</v>
      </c>
      <c r="L40" s="31">
        <f t="shared" si="5"/>
        <v>10000050</v>
      </c>
      <c r="M40" s="31">
        <f t="shared" si="5"/>
        <v>-113050795</v>
      </c>
      <c r="N40" s="31">
        <f t="shared" si="5"/>
        <v>-111932479</v>
      </c>
      <c r="O40" s="31">
        <f t="shared" si="5"/>
        <v>74555671</v>
      </c>
      <c r="P40" s="31">
        <f t="shared" si="5"/>
        <v>62641881</v>
      </c>
      <c r="Q40" s="31">
        <f t="shared" si="5"/>
        <v>94865140</v>
      </c>
      <c r="R40" s="31">
        <f t="shared" si="5"/>
        <v>232062692</v>
      </c>
      <c r="S40" s="31">
        <f t="shared" si="5"/>
        <v>-2693132</v>
      </c>
      <c r="T40" s="31">
        <f t="shared" si="5"/>
        <v>133372908</v>
      </c>
      <c r="U40" s="31">
        <f t="shared" si="5"/>
        <v>0</v>
      </c>
      <c r="V40" s="31">
        <f t="shared" si="5"/>
        <v>130679776</v>
      </c>
      <c r="W40" s="31">
        <f t="shared" si="5"/>
        <v>830533198</v>
      </c>
      <c r="X40" s="31">
        <f t="shared" si="5"/>
        <v>255597122</v>
      </c>
      <c r="Y40" s="31">
        <f t="shared" si="5"/>
        <v>574936076</v>
      </c>
      <c r="Z40" s="32">
        <f>+IF(X40&lt;&gt;0,+(Y40/X40)*100,0)</f>
        <v>224.9383997367545</v>
      </c>
      <c r="AA40" s="33">
        <f>+AA34+AA39</f>
        <v>255597122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1478226084</v>
      </c>
      <c r="D42" s="43">
        <f>+D25-D40</f>
        <v>0</v>
      </c>
      <c r="E42" s="44">
        <f t="shared" si="6"/>
        <v>1324516728</v>
      </c>
      <c r="F42" s="45">
        <f t="shared" si="6"/>
        <v>1477797184</v>
      </c>
      <c r="G42" s="45">
        <f t="shared" si="6"/>
        <v>734216947</v>
      </c>
      <c r="H42" s="45">
        <f t="shared" si="6"/>
        <v>923947965</v>
      </c>
      <c r="I42" s="45">
        <f t="shared" si="6"/>
        <v>3061489</v>
      </c>
      <c r="J42" s="45">
        <f t="shared" si="6"/>
        <v>1661226401</v>
      </c>
      <c r="K42" s="45">
        <f t="shared" si="6"/>
        <v>3773834</v>
      </c>
      <c r="L42" s="45">
        <f t="shared" si="6"/>
        <v>-195354769</v>
      </c>
      <c r="M42" s="45">
        <f t="shared" si="6"/>
        <v>99209810</v>
      </c>
      <c r="N42" s="45">
        <f t="shared" si="6"/>
        <v>-92371125</v>
      </c>
      <c r="O42" s="45">
        <f t="shared" si="6"/>
        <v>78520029</v>
      </c>
      <c r="P42" s="45">
        <f t="shared" si="6"/>
        <v>-59401517</v>
      </c>
      <c r="Q42" s="45">
        <f t="shared" si="6"/>
        <v>4029748</v>
      </c>
      <c r="R42" s="45">
        <f t="shared" si="6"/>
        <v>23148260</v>
      </c>
      <c r="S42" s="45">
        <f t="shared" si="6"/>
        <v>-1019412</v>
      </c>
      <c r="T42" s="45">
        <f t="shared" si="6"/>
        <v>-106241540</v>
      </c>
      <c r="U42" s="45">
        <f t="shared" si="6"/>
        <v>0</v>
      </c>
      <c r="V42" s="45">
        <f t="shared" si="6"/>
        <v>-107260952</v>
      </c>
      <c r="W42" s="45">
        <f t="shared" si="6"/>
        <v>1484742584</v>
      </c>
      <c r="X42" s="45">
        <f t="shared" si="6"/>
        <v>1477797184</v>
      </c>
      <c r="Y42" s="45">
        <f t="shared" si="6"/>
        <v>6945400</v>
      </c>
      <c r="Z42" s="46">
        <f>+IF(X42&lt;&gt;0,+(Y42/X42)*100,0)</f>
        <v>0.4699833018493558</v>
      </c>
      <c r="AA42" s="47">
        <f>+AA25-AA40</f>
        <v>1477797184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1439679319</v>
      </c>
      <c r="D45" s="18"/>
      <c r="E45" s="19">
        <v>1324516728</v>
      </c>
      <c r="F45" s="20">
        <v>1491367414</v>
      </c>
      <c r="G45" s="20">
        <v>734216950</v>
      </c>
      <c r="H45" s="20">
        <v>923947972</v>
      </c>
      <c r="I45" s="20">
        <v>3061487</v>
      </c>
      <c r="J45" s="20">
        <v>1661226409</v>
      </c>
      <c r="K45" s="20">
        <v>3773828</v>
      </c>
      <c r="L45" s="20">
        <v>-195261405</v>
      </c>
      <c r="M45" s="20">
        <v>99209801</v>
      </c>
      <c r="N45" s="20">
        <v>-92277776</v>
      </c>
      <c r="O45" s="20">
        <v>78520026</v>
      </c>
      <c r="P45" s="20">
        <v>-59359180</v>
      </c>
      <c r="Q45" s="20"/>
      <c r="R45" s="20">
        <v>19160846</v>
      </c>
      <c r="S45" s="20"/>
      <c r="T45" s="20">
        <v>-106241541</v>
      </c>
      <c r="U45" s="20"/>
      <c r="V45" s="20">
        <v>-106241541</v>
      </c>
      <c r="W45" s="20">
        <v>1481867938</v>
      </c>
      <c r="X45" s="20">
        <v>1491367414</v>
      </c>
      <c r="Y45" s="20">
        <v>-9499476</v>
      </c>
      <c r="Z45" s="48">
        <v>-0.64</v>
      </c>
      <c r="AA45" s="22">
        <v>1491367414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1439679319</v>
      </c>
      <c r="D48" s="51">
        <f>SUM(D45:D47)</f>
        <v>0</v>
      </c>
      <c r="E48" s="52">
        <f t="shared" si="7"/>
        <v>1324516728</v>
      </c>
      <c r="F48" s="53">
        <f t="shared" si="7"/>
        <v>1491367414</v>
      </c>
      <c r="G48" s="53">
        <f t="shared" si="7"/>
        <v>734216950</v>
      </c>
      <c r="H48" s="53">
        <f t="shared" si="7"/>
        <v>923947972</v>
      </c>
      <c r="I48" s="53">
        <f t="shared" si="7"/>
        <v>3061487</v>
      </c>
      <c r="J48" s="53">
        <f t="shared" si="7"/>
        <v>1661226409</v>
      </c>
      <c r="K48" s="53">
        <f t="shared" si="7"/>
        <v>3773828</v>
      </c>
      <c r="L48" s="53">
        <f t="shared" si="7"/>
        <v>-195261405</v>
      </c>
      <c r="M48" s="53">
        <f t="shared" si="7"/>
        <v>99209801</v>
      </c>
      <c r="N48" s="53">
        <f t="shared" si="7"/>
        <v>-92277776</v>
      </c>
      <c r="O48" s="53">
        <f t="shared" si="7"/>
        <v>78520026</v>
      </c>
      <c r="P48" s="53">
        <f t="shared" si="7"/>
        <v>-59359180</v>
      </c>
      <c r="Q48" s="53">
        <f t="shared" si="7"/>
        <v>0</v>
      </c>
      <c r="R48" s="53">
        <f t="shared" si="7"/>
        <v>19160846</v>
      </c>
      <c r="S48" s="53">
        <f t="shared" si="7"/>
        <v>0</v>
      </c>
      <c r="T48" s="53">
        <f t="shared" si="7"/>
        <v>-106241541</v>
      </c>
      <c r="U48" s="53">
        <f t="shared" si="7"/>
        <v>0</v>
      </c>
      <c r="V48" s="53">
        <f t="shared" si="7"/>
        <v>-106241541</v>
      </c>
      <c r="W48" s="53">
        <f t="shared" si="7"/>
        <v>1481867938</v>
      </c>
      <c r="X48" s="53">
        <f t="shared" si="7"/>
        <v>1491367414</v>
      </c>
      <c r="Y48" s="53">
        <f t="shared" si="7"/>
        <v>-9499476</v>
      </c>
      <c r="Z48" s="54">
        <f>+IF(X48&lt;&gt;0,+(Y48/X48)*100,0)</f>
        <v>-0.6369641652905258</v>
      </c>
      <c r="AA48" s="55">
        <f>SUM(AA45:AA47)</f>
        <v>1491367414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104256795</v>
      </c>
      <c r="D6" s="18"/>
      <c r="E6" s="19">
        <v>322605893</v>
      </c>
      <c r="F6" s="20">
        <v>290936000</v>
      </c>
      <c r="G6" s="20">
        <v>-5980063</v>
      </c>
      <c r="H6" s="20">
        <v>-13279376</v>
      </c>
      <c r="I6" s="20">
        <v>3821049</v>
      </c>
      <c r="J6" s="20">
        <v>-15438390</v>
      </c>
      <c r="K6" s="20">
        <v>21901370</v>
      </c>
      <c r="L6" s="20">
        <v>12976131</v>
      </c>
      <c r="M6" s="20">
        <v>-23764874</v>
      </c>
      <c r="N6" s="20">
        <v>11112627</v>
      </c>
      <c r="O6" s="20">
        <v>18130137</v>
      </c>
      <c r="P6" s="20">
        <v>-24114081</v>
      </c>
      <c r="Q6" s="20">
        <v>8129874</v>
      </c>
      <c r="R6" s="20">
        <v>2145930</v>
      </c>
      <c r="S6" s="20">
        <v>20005723</v>
      </c>
      <c r="T6" s="20">
        <v>2008809</v>
      </c>
      <c r="U6" s="20">
        <v>-46947067</v>
      </c>
      <c r="V6" s="20">
        <v>-24932535</v>
      </c>
      <c r="W6" s="20">
        <v>-27112368</v>
      </c>
      <c r="X6" s="20">
        <v>290936000</v>
      </c>
      <c r="Y6" s="20">
        <v>-318048368</v>
      </c>
      <c r="Z6" s="21">
        <v>-109.32</v>
      </c>
      <c r="AA6" s="22">
        <v>290936000</v>
      </c>
    </row>
    <row r="7" spans="1:27" ht="12.75">
      <c r="A7" s="23" t="s">
        <v>34</v>
      </c>
      <c r="B7" s="17"/>
      <c r="C7" s="18">
        <v>273662473</v>
      </c>
      <c r="D7" s="18"/>
      <c r="E7" s="19"/>
      <c r="F7" s="20">
        <v>275614000</v>
      </c>
      <c r="G7" s="20">
        <v>596865035</v>
      </c>
      <c r="H7" s="20">
        <v>-532528727</v>
      </c>
      <c r="I7" s="20">
        <v>-27799087</v>
      </c>
      <c r="J7" s="20">
        <v>36537221</v>
      </c>
      <c r="K7" s="20">
        <v>95408802</v>
      </c>
      <c r="L7" s="20">
        <v>12135229</v>
      </c>
      <c r="M7" s="20">
        <v>-109152280</v>
      </c>
      <c r="N7" s="20">
        <v>-1608249</v>
      </c>
      <c r="O7" s="20">
        <v>48079188</v>
      </c>
      <c r="P7" s="20">
        <v>-55556226</v>
      </c>
      <c r="Q7" s="20">
        <v>127136266</v>
      </c>
      <c r="R7" s="20">
        <v>119659228</v>
      </c>
      <c r="S7" s="20">
        <v>-68335129</v>
      </c>
      <c r="T7" s="20">
        <v>-14177126</v>
      </c>
      <c r="U7" s="20">
        <v>-51327187</v>
      </c>
      <c r="V7" s="20">
        <v>-133839442</v>
      </c>
      <c r="W7" s="20">
        <v>20748758</v>
      </c>
      <c r="X7" s="20">
        <v>275614000</v>
      </c>
      <c r="Y7" s="20">
        <v>-254865242</v>
      </c>
      <c r="Z7" s="21">
        <v>-92.47</v>
      </c>
      <c r="AA7" s="22">
        <v>275614000</v>
      </c>
    </row>
    <row r="8" spans="1:27" ht="12.75">
      <c r="A8" s="23" t="s">
        <v>35</v>
      </c>
      <c r="B8" s="17"/>
      <c r="C8" s="18">
        <v>409442752</v>
      </c>
      <c r="D8" s="18"/>
      <c r="E8" s="19">
        <v>154262026</v>
      </c>
      <c r="F8" s="20">
        <v>238173251</v>
      </c>
      <c r="G8" s="20">
        <v>480738623</v>
      </c>
      <c r="H8" s="20">
        <v>-27195742</v>
      </c>
      <c r="I8" s="20">
        <v>27300213</v>
      </c>
      <c r="J8" s="20">
        <v>480843094</v>
      </c>
      <c r="K8" s="20">
        <v>25296682</v>
      </c>
      <c r="L8" s="20">
        <v>25518346</v>
      </c>
      <c r="M8" s="20">
        <v>27107040</v>
      </c>
      <c r="N8" s="20">
        <v>77922068</v>
      </c>
      <c r="O8" s="20">
        <v>27824744</v>
      </c>
      <c r="P8" s="20">
        <v>30898172</v>
      </c>
      <c r="Q8" s="20">
        <v>21652236</v>
      </c>
      <c r="R8" s="20">
        <v>80375152</v>
      </c>
      <c r="S8" s="20">
        <v>27140784</v>
      </c>
      <c r="T8" s="20">
        <v>28640158</v>
      </c>
      <c r="U8" s="20">
        <v>26399160</v>
      </c>
      <c r="V8" s="20">
        <v>82180102</v>
      </c>
      <c r="W8" s="20">
        <v>721320416</v>
      </c>
      <c r="X8" s="20">
        <v>238173251</v>
      </c>
      <c r="Y8" s="20">
        <v>483147165</v>
      </c>
      <c r="Z8" s="21">
        <v>202.86</v>
      </c>
      <c r="AA8" s="22">
        <v>238173251</v>
      </c>
    </row>
    <row r="9" spans="1:27" ht="12.75">
      <c r="A9" s="23" t="s">
        <v>36</v>
      </c>
      <c r="B9" s="17"/>
      <c r="C9" s="18">
        <v>947735492</v>
      </c>
      <c r="D9" s="18"/>
      <c r="E9" s="19"/>
      <c r="F9" s="20">
        <v>53529393</v>
      </c>
      <c r="G9" s="20">
        <v>965743775</v>
      </c>
      <c r="H9" s="20">
        <v>-13871162</v>
      </c>
      <c r="I9" s="20">
        <v>5805922</v>
      </c>
      <c r="J9" s="20">
        <v>957678535</v>
      </c>
      <c r="K9" s="20">
        <v>7316768</v>
      </c>
      <c r="L9" s="20">
        <v>10424201</v>
      </c>
      <c r="M9" s="20">
        <v>12856528</v>
      </c>
      <c r="N9" s="20">
        <v>30597497</v>
      </c>
      <c r="O9" s="20">
        <v>3021496</v>
      </c>
      <c r="P9" s="20">
        <v>3929663</v>
      </c>
      <c r="Q9" s="20">
        <v>10439139</v>
      </c>
      <c r="R9" s="20">
        <v>17390298</v>
      </c>
      <c r="S9" s="20">
        <v>1202108</v>
      </c>
      <c r="T9" s="20">
        <v>8026255</v>
      </c>
      <c r="U9" s="20">
        <v>8952785</v>
      </c>
      <c r="V9" s="20">
        <v>18181148</v>
      </c>
      <c r="W9" s="20">
        <v>1023847478</v>
      </c>
      <c r="X9" s="20">
        <v>53529393</v>
      </c>
      <c r="Y9" s="20">
        <v>970318085</v>
      </c>
      <c r="Z9" s="21">
        <v>1812.68</v>
      </c>
      <c r="AA9" s="22">
        <v>53529393</v>
      </c>
    </row>
    <row r="10" spans="1:27" ht="12.75">
      <c r="A10" s="23" t="s">
        <v>37</v>
      </c>
      <c r="B10" s="17"/>
      <c r="C10" s="18">
        <v>-1447</v>
      </c>
      <c r="D10" s="18"/>
      <c r="E10" s="19"/>
      <c r="F10" s="20"/>
      <c r="G10" s="24">
        <v>139964</v>
      </c>
      <c r="H10" s="24">
        <v>-78363</v>
      </c>
      <c r="I10" s="24">
        <v>-32721</v>
      </c>
      <c r="J10" s="20">
        <v>28880</v>
      </c>
      <c r="K10" s="24">
        <v>-26871</v>
      </c>
      <c r="L10" s="24">
        <v>-57381</v>
      </c>
      <c r="M10" s="20">
        <v>-34409</v>
      </c>
      <c r="N10" s="24">
        <v>-118661</v>
      </c>
      <c r="O10" s="24">
        <v>47013</v>
      </c>
      <c r="P10" s="24">
        <v>68029</v>
      </c>
      <c r="Q10" s="20">
        <v>143536</v>
      </c>
      <c r="R10" s="24">
        <v>258578</v>
      </c>
      <c r="S10" s="24">
        <v>-33976</v>
      </c>
      <c r="T10" s="20">
        <v>-74517</v>
      </c>
      <c r="U10" s="24">
        <v>-9466</v>
      </c>
      <c r="V10" s="24">
        <v>-117959</v>
      </c>
      <c r="W10" s="24">
        <v>50838</v>
      </c>
      <c r="X10" s="20"/>
      <c r="Y10" s="24">
        <v>50838</v>
      </c>
      <c r="Z10" s="25"/>
      <c r="AA10" s="26"/>
    </row>
    <row r="11" spans="1:27" ht="12.75">
      <c r="A11" s="23" t="s">
        <v>38</v>
      </c>
      <c r="B11" s="17"/>
      <c r="C11" s="18">
        <v>11790363</v>
      </c>
      <c r="D11" s="18"/>
      <c r="E11" s="19"/>
      <c r="F11" s="20">
        <v>11790363</v>
      </c>
      <c r="G11" s="20">
        <v>16342215</v>
      </c>
      <c r="H11" s="20">
        <v>-4551852</v>
      </c>
      <c r="I11" s="20"/>
      <c r="J11" s="20">
        <v>11790363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11790363</v>
      </c>
      <c r="X11" s="20">
        <v>11790363</v>
      </c>
      <c r="Y11" s="20"/>
      <c r="Z11" s="21"/>
      <c r="AA11" s="22">
        <v>11790363</v>
      </c>
    </row>
    <row r="12" spans="1:27" ht="12.75">
      <c r="A12" s="27" t="s">
        <v>39</v>
      </c>
      <c r="B12" s="28"/>
      <c r="C12" s="29">
        <f aca="true" t="shared" si="0" ref="C12:Y12">SUM(C6:C11)</f>
        <v>1746886428</v>
      </c>
      <c r="D12" s="29">
        <f>SUM(D6:D11)</f>
        <v>0</v>
      </c>
      <c r="E12" s="30">
        <f t="shared" si="0"/>
        <v>476867919</v>
      </c>
      <c r="F12" s="31">
        <f t="shared" si="0"/>
        <v>870043007</v>
      </c>
      <c r="G12" s="31">
        <f t="shared" si="0"/>
        <v>2053849549</v>
      </c>
      <c r="H12" s="31">
        <f t="shared" si="0"/>
        <v>-591505222</v>
      </c>
      <c r="I12" s="31">
        <f t="shared" si="0"/>
        <v>9095376</v>
      </c>
      <c r="J12" s="31">
        <f t="shared" si="0"/>
        <v>1471439703</v>
      </c>
      <c r="K12" s="31">
        <f t="shared" si="0"/>
        <v>149896751</v>
      </c>
      <c r="L12" s="31">
        <f t="shared" si="0"/>
        <v>60996526</v>
      </c>
      <c r="M12" s="31">
        <f t="shared" si="0"/>
        <v>-92987995</v>
      </c>
      <c r="N12" s="31">
        <f t="shared" si="0"/>
        <v>117905282</v>
      </c>
      <c r="O12" s="31">
        <f t="shared" si="0"/>
        <v>97102578</v>
      </c>
      <c r="P12" s="31">
        <f t="shared" si="0"/>
        <v>-44774443</v>
      </c>
      <c r="Q12" s="31">
        <f t="shared" si="0"/>
        <v>167501051</v>
      </c>
      <c r="R12" s="31">
        <f t="shared" si="0"/>
        <v>219829186</v>
      </c>
      <c r="S12" s="31">
        <f t="shared" si="0"/>
        <v>-20020490</v>
      </c>
      <c r="T12" s="31">
        <f t="shared" si="0"/>
        <v>24423579</v>
      </c>
      <c r="U12" s="31">
        <f t="shared" si="0"/>
        <v>-62931775</v>
      </c>
      <c r="V12" s="31">
        <f t="shared" si="0"/>
        <v>-58528686</v>
      </c>
      <c r="W12" s="31">
        <f t="shared" si="0"/>
        <v>1750645485</v>
      </c>
      <c r="X12" s="31">
        <f t="shared" si="0"/>
        <v>870043007</v>
      </c>
      <c r="Y12" s="31">
        <f t="shared" si="0"/>
        <v>880602478</v>
      </c>
      <c r="Z12" s="32">
        <f>+IF(X12&lt;&gt;0,+(Y12/X12)*100,0)</f>
        <v>101.21367230298306</v>
      </c>
      <c r="AA12" s="33">
        <f>SUM(AA6:AA11)</f>
        <v>870043007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352292</v>
      </c>
      <c r="D15" s="18"/>
      <c r="E15" s="19"/>
      <c r="F15" s="20"/>
      <c r="G15" s="20">
        <v>324037</v>
      </c>
      <c r="H15" s="20"/>
      <c r="I15" s="20"/>
      <c r="J15" s="20">
        <v>324037</v>
      </c>
      <c r="K15" s="20"/>
      <c r="L15" s="20">
        <v>28255</v>
      </c>
      <c r="M15" s="20"/>
      <c r="N15" s="20">
        <v>28255</v>
      </c>
      <c r="O15" s="20"/>
      <c r="P15" s="20"/>
      <c r="Q15" s="20"/>
      <c r="R15" s="20"/>
      <c r="S15" s="20"/>
      <c r="T15" s="20"/>
      <c r="U15" s="20"/>
      <c r="V15" s="20"/>
      <c r="W15" s="20">
        <v>352292</v>
      </c>
      <c r="X15" s="20"/>
      <c r="Y15" s="20">
        <v>352292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>
        <v>1500000</v>
      </c>
      <c r="D18" s="18"/>
      <c r="E18" s="19"/>
      <c r="F18" s="20">
        <v>1500000</v>
      </c>
      <c r="G18" s="20">
        <v>1500000</v>
      </c>
      <c r="H18" s="20"/>
      <c r="I18" s="20"/>
      <c r="J18" s="20">
        <v>1500000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1500000</v>
      </c>
      <c r="X18" s="20">
        <v>1500000</v>
      </c>
      <c r="Y18" s="20"/>
      <c r="Z18" s="21"/>
      <c r="AA18" s="22">
        <v>1500000</v>
      </c>
    </row>
    <row r="19" spans="1:27" ht="12.75">
      <c r="A19" s="23" t="s">
        <v>45</v>
      </c>
      <c r="B19" s="17"/>
      <c r="C19" s="18">
        <v>4042285649</v>
      </c>
      <c r="D19" s="18"/>
      <c r="E19" s="19">
        <v>4452834704</v>
      </c>
      <c r="F19" s="20">
        <v>4300870782</v>
      </c>
      <c r="G19" s="20">
        <v>4364684787</v>
      </c>
      <c r="H19" s="20">
        <v>-326082355</v>
      </c>
      <c r="I19" s="20">
        <v>18529281</v>
      </c>
      <c r="J19" s="20">
        <v>4057131713</v>
      </c>
      <c r="K19" s="20">
        <v>29689845</v>
      </c>
      <c r="L19" s="20">
        <v>51707295</v>
      </c>
      <c r="M19" s="20">
        <v>71536154</v>
      </c>
      <c r="N19" s="20">
        <v>152933294</v>
      </c>
      <c r="O19" s="20">
        <v>1634796</v>
      </c>
      <c r="P19" s="20">
        <v>17297051</v>
      </c>
      <c r="Q19" s="20">
        <v>36111622</v>
      </c>
      <c r="R19" s="20">
        <v>55043469</v>
      </c>
      <c r="S19" s="20">
        <v>5683852</v>
      </c>
      <c r="T19" s="20">
        <v>10331107</v>
      </c>
      <c r="U19" s="20">
        <v>54542794</v>
      </c>
      <c r="V19" s="20">
        <v>70557753</v>
      </c>
      <c r="W19" s="20">
        <v>4335666229</v>
      </c>
      <c r="X19" s="20">
        <v>4300870782</v>
      </c>
      <c r="Y19" s="20">
        <v>34795447</v>
      </c>
      <c r="Z19" s="21">
        <v>0.81</v>
      </c>
      <c r="AA19" s="22">
        <v>4300870782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1489707</v>
      </c>
      <c r="D22" s="18"/>
      <c r="E22" s="19"/>
      <c r="F22" s="20">
        <v>1490000</v>
      </c>
      <c r="G22" s="20">
        <v>789205</v>
      </c>
      <c r="H22" s="20">
        <v>700503</v>
      </c>
      <c r="I22" s="20"/>
      <c r="J22" s="20">
        <v>1489708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1489708</v>
      </c>
      <c r="X22" s="20">
        <v>1490000</v>
      </c>
      <c r="Y22" s="20">
        <v>-292</v>
      </c>
      <c r="Z22" s="21">
        <v>-0.02</v>
      </c>
      <c r="AA22" s="22">
        <v>1490000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4045627648</v>
      </c>
      <c r="D24" s="29">
        <f>SUM(D15:D23)</f>
        <v>0</v>
      </c>
      <c r="E24" s="36">
        <f t="shared" si="1"/>
        <v>4452834704</v>
      </c>
      <c r="F24" s="37">
        <f t="shared" si="1"/>
        <v>4303860782</v>
      </c>
      <c r="G24" s="37">
        <f t="shared" si="1"/>
        <v>4367298029</v>
      </c>
      <c r="H24" s="37">
        <f t="shared" si="1"/>
        <v>-325381852</v>
      </c>
      <c r="I24" s="37">
        <f t="shared" si="1"/>
        <v>18529281</v>
      </c>
      <c r="J24" s="37">
        <f t="shared" si="1"/>
        <v>4060445458</v>
      </c>
      <c r="K24" s="37">
        <f t="shared" si="1"/>
        <v>29689845</v>
      </c>
      <c r="L24" s="37">
        <f t="shared" si="1"/>
        <v>51735550</v>
      </c>
      <c r="M24" s="37">
        <f t="shared" si="1"/>
        <v>71536154</v>
      </c>
      <c r="N24" s="37">
        <f t="shared" si="1"/>
        <v>152961549</v>
      </c>
      <c r="O24" s="37">
        <f t="shared" si="1"/>
        <v>1634796</v>
      </c>
      <c r="P24" s="37">
        <f t="shared" si="1"/>
        <v>17297051</v>
      </c>
      <c r="Q24" s="37">
        <f t="shared" si="1"/>
        <v>36111622</v>
      </c>
      <c r="R24" s="37">
        <f t="shared" si="1"/>
        <v>55043469</v>
      </c>
      <c r="S24" s="37">
        <f t="shared" si="1"/>
        <v>5683852</v>
      </c>
      <c r="T24" s="37">
        <f t="shared" si="1"/>
        <v>10331107</v>
      </c>
      <c r="U24" s="37">
        <f t="shared" si="1"/>
        <v>54542794</v>
      </c>
      <c r="V24" s="37">
        <f t="shared" si="1"/>
        <v>70557753</v>
      </c>
      <c r="W24" s="37">
        <f t="shared" si="1"/>
        <v>4339008229</v>
      </c>
      <c r="X24" s="37">
        <f t="shared" si="1"/>
        <v>4303860782</v>
      </c>
      <c r="Y24" s="37">
        <f t="shared" si="1"/>
        <v>35147447</v>
      </c>
      <c r="Z24" s="38">
        <f>+IF(X24&lt;&gt;0,+(Y24/X24)*100,0)</f>
        <v>0.8166492547109532</v>
      </c>
      <c r="AA24" s="39">
        <f>SUM(AA15:AA23)</f>
        <v>4303860782</v>
      </c>
    </row>
    <row r="25" spans="1:27" ht="12.75">
      <c r="A25" s="27" t="s">
        <v>50</v>
      </c>
      <c r="B25" s="28"/>
      <c r="C25" s="29">
        <f aca="true" t="shared" si="2" ref="C25:Y25">+C12+C24</f>
        <v>5792514076</v>
      </c>
      <c r="D25" s="29">
        <f>+D12+D24</f>
        <v>0</v>
      </c>
      <c r="E25" s="30">
        <f t="shared" si="2"/>
        <v>4929702623</v>
      </c>
      <c r="F25" s="31">
        <f t="shared" si="2"/>
        <v>5173903789</v>
      </c>
      <c r="G25" s="31">
        <f t="shared" si="2"/>
        <v>6421147578</v>
      </c>
      <c r="H25" s="31">
        <f t="shared" si="2"/>
        <v>-916887074</v>
      </c>
      <c r="I25" s="31">
        <f t="shared" si="2"/>
        <v>27624657</v>
      </c>
      <c r="J25" s="31">
        <f t="shared" si="2"/>
        <v>5531885161</v>
      </c>
      <c r="K25" s="31">
        <f t="shared" si="2"/>
        <v>179586596</v>
      </c>
      <c r="L25" s="31">
        <f t="shared" si="2"/>
        <v>112732076</v>
      </c>
      <c r="M25" s="31">
        <f t="shared" si="2"/>
        <v>-21451841</v>
      </c>
      <c r="N25" s="31">
        <f t="shared" si="2"/>
        <v>270866831</v>
      </c>
      <c r="O25" s="31">
        <f t="shared" si="2"/>
        <v>98737374</v>
      </c>
      <c r="P25" s="31">
        <f t="shared" si="2"/>
        <v>-27477392</v>
      </c>
      <c r="Q25" s="31">
        <f t="shared" si="2"/>
        <v>203612673</v>
      </c>
      <c r="R25" s="31">
        <f t="shared" si="2"/>
        <v>274872655</v>
      </c>
      <c r="S25" s="31">
        <f t="shared" si="2"/>
        <v>-14336638</v>
      </c>
      <c r="T25" s="31">
        <f t="shared" si="2"/>
        <v>34754686</v>
      </c>
      <c r="U25" s="31">
        <f t="shared" si="2"/>
        <v>-8388981</v>
      </c>
      <c r="V25" s="31">
        <f t="shared" si="2"/>
        <v>12029067</v>
      </c>
      <c r="W25" s="31">
        <f t="shared" si="2"/>
        <v>6089653714</v>
      </c>
      <c r="X25" s="31">
        <f t="shared" si="2"/>
        <v>5173903789</v>
      </c>
      <c r="Y25" s="31">
        <f t="shared" si="2"/>
        <v>915749925</v>
      </c>
      <c r="Z25" s="32">
        <f>+IF(X25&lt;&gt;0,+(Y25/X25)*100,0)</f>
        <v>17.69939995689394</v>
      </c>
      <c r="AA25" s="33">
        <f>+AA12+AA24</f>
        <v>5173903789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600219</v>
      </c>
      <c r="D30" s="18"/>
      <c r="E30" s="19"/>
      <c r="F30" s="20"/>
      <c r="G30" s="20">
        <v>63489</v>
      </c>
      <c r="H30" s="20">
        <v>536730</v>
      </c>
      <c r="I30" s="20"/>
      <c r="J30" s="20">
        <v>600219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600219</v>
      </c>
      <c r="X30" s="20"/>
      <c r="Y30" s="20">
        <v>600219</v>
      </c>
      <c r="Z30" s="21"/>
      <c r="AA30" s="22"/>
    </row>
    <row r="31" spans="1:27" ht="12.75">
      <c r="A31" s="23" t="s">
        <v>55</v>
      </c>
      <c r="B31" s="17"/>
      <c r="C31" s="18">
        <v>441108</v>
      </c>
      <c r="D31" s="18"/>
      <c r="E31" s="19"/>
      <c r="F31" s="20">
        <v>441000</v>
      </c>
      <c r="G31" s="20">
        <v>446084</v>
      </c>
      <c r="H31" s="20">
        <v>11054</v>
      </c>
      <c r="I31" s="20">
        <v>5901</v>
      </c>
      <c r="J31" s="20">
        <v>463039</v>
      </c>
      <c r="K31" s="20">
        <v>7574</v>
      </c>
      <c r="L31" s="20">
        <v>8363</v>
      </c>
      <c r="M31" s="20">
        <v>5207</v>
      </c>
      <c r="N31" s="20">
        <v>21144</v>
      </c>
      <c r="O31" s="20">
        <v>6785</v>
      </c>
      <c r="P31" s="20">
        <v>7101</v>
      </c>
      <c r="Q31" s="20">
        <v>9626</v>
      </c>
      <c r="R31" s="20">
        <v>23512</v>
      </c>
      <c r="S31" s="20"/>
      <c r="T31" s="20"/>
      <c r="U31" s="20"/>
      <c r="V31" s="20"/>
      <c r="W31" s="20">
        <v>507695</v>
      </c>
      <c r="X31" s="20">
        <v>441000</v>
      </c>
      <c r="Y31" s="20">
        <v>66695</v>
      </c>
      <c r="Z31" s="21">
        <v>15.12</v>
      </c>
      <c r="AA31" s="22">
        <v>441000</v>
      </c>
    </row>
    <row r="32" spans="1:27" ht="12.75">
      <c r="A32" s="23" t="s">
        <v>56</v>
      </c>
      <c r="B32" s="17"/>
      <c r="C32" s="18">
        <v>1517379228</v>
      </c>
      <c r="D32" s="18"/>
      <c r="E32" s="19">
        <v>167541774</v>
      </c>
      <c r="F32" s="20">
        <v>540699616</v>
      </c>
      <c r="G32" s="20">
        <v>1549724477</v>
      </c>
      <c r="H32" s="20">
        <v>-308411589</v>
      </c>
      <c r="I32" s="20">
        <v>28428033</v>
      </c>
      <c r="J32" s="20">
        <v>1269740921</v>
      </c>
      <c r="K32" s="20">
        <v>-48774138</v>
      </c>
      <c r="L32" s="20">
        <v>124840740</v>
      </c>
      <c r="M32" s="20">
        <v>-64702096</v>
      </c>
      <c r="N32" s="20">
        <v>11364506</v>
      </c>
      <c r="O32" s="20">
        <v>-73808654</v>
      </c>
      <c r="P32" s="20">
        <v>-36152111</v>
      </c>
      <c r="Q32" s="20">
        <v>123998941</v>
      </c>
      <c r="R32" s="20">
        <v>14038176</v>
      </c>
      <c r="S32" s="20">
        <v>-13079458</v>
      </c>
      <c r="T32" s="20">
        <v>14734909</v>
      </c>
      <c r="U32" s="20">
        <v>-60228555</v>
      </c>
      <c r="V32" s="20">
        <v>-58573104</v>
      </c>
      <c r="W32" s="20">
        <v>1236570499</v>
      </c>
      <c r="X32" s="20">
        <v>540699616</v>
      </c>
      <c r="Y32" s="20">
        <v>695870883</v>
      </c>
      <c r="Z32" s="21">
        <v>128.7</v>
      </c>
      <c r="AA32" s="22">
        <v>540699616</v>
      </c>
    </row>
    <row r="33" spans="1:27" ht="12.75">
      <c r="A33" s="23" t="s">
        <v>57</v>
      </c>
      <c r="B33" s="17"/>
      <c r="C33" s="18">
        <v>-12249056</v>
      </c>
      <c r="D33" s="18"/>
      <c r="E33" s="19"/>
      <c r="F33" s="20">
        <v>12797000</v>
      </c>
      <c r="G33" s="20">
        <v>-12013580</v>
      </c>
      <c r="H33" s="20">
        <v>3335379</v>
      </c>
      <c r="I33" s="20"/>
      <c r="J33" s="20">
        <v>-8678201</v>
      </c>
      <c r="K33" s="20"/>
      <c r="L33" s="20">
        <v>-3570855</v>
      </c>
      <c r="M33" s="20"/>
      <c r="N33" s="20">
        <v>-3570855</v>
      </c>
      <c r="O33" s="20"/>
      <c r="P33" s="20"/>
      <c r="Q33" s="20"/>
      <c r="R33" s="20"/>
      <c r="S33" s="20"/>
      <c r="T33" s="20"/>
      <c r="U33" s="20"/>
      <c r="V33" s="20"/>
      <c r="W33" s="20">
        <v>-12249056</v>
      </c>
      <c r="X33" s="20">
        <v>12797000</v>
      </c>
      <c r="Y33" s="20">
        <v>-25046056</v>
      </c>
      <c r="Z33" s="21">
        <v>-195.72</v>
      </c>
      <c r="AA33" s="22">
        <v>12797000</v>
      </c>
    </row>
    <row r="34" spans="1:27" ht="12.75">
      <c r="A34" s="27" t="s">
        <v>58</v>
      </c>
      <c r="B34" s="28"/>
      <c r="C34" s="29">
        <f aca="true" t="shared" si="3" ref="C34:Y34">SUM(C29:C33)</f>
        <v>1506171499</v>
      </c>
      <c r="D34" s="29">
        <f>SUM(D29:D33)</f>
        <v>0</v>
      </c>
      <c r="E34" s="30">
        <f t="shared" si="3"/>
        <v>167541774</v>
      </c>
      <c r="F34" s="31">
        <f t="shared" si="3"/>
        <v>553937616</v>
      </c>
      <c r="G34" s="31">
        <f t="shared" si="3"/>
        <v>1538220470</v>
      </c>
      <c r="H34" s="31">
        <f t="shared" si="3"/>
        <v>-304528426</v>
      </c>
      <c r="I34" s="31">
        <f t="shared" si="3"/>
        <v>28433934</v>
      </c>
      <c r="J34" s="31">
        <f t="shared" si="3"/>
        <v>1262125978</v>
      </c>
      <c r="K34" s="31">
        <f t="shared" si="3"/>
        <v>-48766564</v>
      </c>
      <c r="L34" s="31">
        <f t="shared" si="3"/>
        <v>121278248</v>
      </c>
      <c r="M34" s="31">
        <f t="shared" si="3"/>
        <v>-64696889</v>
      </c>
      <c r="N34" s="31">
        <f t="shared" si="3"/>
        <v>7814795</v>
      </c>
      <c r="O34" s="31">
        <f t="shared" si="3"/>
        <v>-73801869</v>
      </c>
      <c r="P34" s="31">
        <f t="shared" si="3"/>
        <v>-36145010</v>
      </c>
      <c r="Q34" s="31">
        <f t="shared" si="3"/>
        <v>124008567</v>
      </c>
      <c r="R34" s="31">
        <f t="shared" si="3"/>
        <v>14061688</v>
      </c>
      <c r="S34" s="31">
        <f t="shared" si="3"/>
        <v>-13079458</v>
      </c>
      <c r="T34" s="31">
        <f t="shared" si="3"/>
        <v>14734909</v>
      </c>
      <c r="U34" s="31">
        <f t="shared" si="3"/>
        <v>-60228555</v>
      </c>
      <c r="V34" s="31">
        <f t="shared" si="3"/>
        <v>-58573104</v>
      </c>
      <c r="W34" s="31">
        <f t="shared" si="3"/>
        <v>1225429357</v>
      </c>
      <c r="X34" s="31">
        <f t="shared" si="3"/>
        <v>553937616</v>
      </c>
      <c r="Y34" s="31">
        <f t="shared" si="3"/>
        <v>671491741</v>
      </c>
      <c r="Z34" s="32">
        <f>+IF(X34&lt;&gt;0,+(Y34/X34)*100,0)</f>
        <v>121.22154582114533</v>
      </c>
      <c r="AA34" s="33">
        <f>SUM(AA29:AA33)</f>
        <v>553937616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81040493</v>
      </c>
      <c r="D38" s="18"/>
      <c r="E38" s="19">
        <v>59231495</v>
      </c>
      <c r="F38" s="20">
        <v>65893340</v>
      </c>
      <c r="G38" s="20">
        <v>59231495</v>
      </c>
      <c r="H38" s="20">
        <v>18072251</v>
      </c>
      <c r="I38" s="20"/>
      <c r="J38" s="20">
        <v>77303746</v>
      </c>
      <c r="K38" s="20"/>
      <c r="L38" s="20">
        <v>3736747</v>
      </c>
      <c r="M38" s="20"/>
      <c r="N38" s="20">
        <v>3736747</v>
      </c>
      <c r="O38" s="20"/>
      <c r="P38" s="20"/>
      <c r="Q38" s="20"/>
      <c r="R38" s="20"/>
      <c r="S38" s="20"/>
      <c r="T38" s="20"/>
      <c r="U38" s="20"/>
      <c r="V38" s="20"/>
      <c r="W38" s="20">
        <v>81040493</v>
      </c>
      <c r="X38" s="20">
        <v>65893340</v>
      </c>
      <c r="Y38" s="20">
        <v>15147153</v>
      </c>
      <c r="Z38" s="21">
        <v>22.99</v>
      </c>
      <c r="AA38" s="22">
        <v>65893340</v>
      </c>
    </row>
    <row r="39" spans="1:27" ht="12.75">
      <c r="A39" s="27" t="s">
        <v>61</v>
      </c>
      <c r="B39" s="35"/>
      <c r="C39" s="29">
        <f aca="true" t="shared" si="4" ref="C39:Y39">SUM(C37:C38)</f>
        <v>81040493</v>
      </c>
      <c r="D39" s="29">
        <f>SUM(D37:D38)</f>
        <v>0</v>
      </c>
      <c r="E39" s="36">
        <f t="shared" si="4"/>
        <v>59231495</v>
      </c>
      <c r="F39" s="37">
        <f t="shared" si="4"/>
        <v>65893340</v>
      </c>
      <c r="G39" s="37">
        <f t="shared" si="4"/>
        <v>59231495</v>
      </c>
      <c r="H39" s="37">
        <f t="shared" si="4"/>
        <v>18072251</v>
      </c>
      <c r="I39" s="37">
        <f t="shared" si="4"/>
        <v>0</v>
      </c>
      <c r="J39" s="37">
        <f t="shared" si="4"/>
        <v>77303746</v>
      </c>
      <c r="K39" s="37">
        <f t="shared" si="4"/>
        <v>0</v>
      </c>
      <c r="L39" s="37">
        <f t="shared" si="4"/>
        <v>3736747</v>
      </c>
      <c r="M39" s="37">
        <f t="shared" si="4"/>
        <v>0</v>
      </c>
      <c r="N39" s="37">
        <f t="shared" si="4"/>
        <v>3736747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81040493</v>
      </c>
      <c r="X39" s="37">
        <f t="shared" si="4"/>
        <v>65893340</v>
      </c>
      <c r="Y39" s="37">
        <f t="shared" si="4"/>
        <v>15147153</v>
      </c>
      <c r="Z39" s="38">
        <f>+IF(X39&lt;&gt;0,+(Y39/X39)*100,0)</f>
        <v>22.98738081875953</v>
      </c>
      <c r="AA39" s="39">
        <f>SUM(AA37:AA38)</f>
        <v>65893340</v>
      </c>
    </row>
    <row r="40" spans="1:27" ht="12.75">
      <c r="A40" s="27" t="s">
        <v>62</v>
      </c>
      <c r="B40" s="28"/>
      <c r="C40" s="29">
        <f aca="true" t="shared" si="5" ref="C40:Y40">+C34+C39</f>
        <v>1587211992</v>
      </c>
      <c r="D40" s="29">
        <f>+D34+D39</f>
        <v>0</v>
      </c>
      <c r="E40" s="30">
        <f t="shared" si="5"/>
        <v>226773269</v>
      </c>
      <c r="F40" s="31">
        <f t="shared" si="5"/>
        <v>619830956</v>
      </c>
      <c r="G40" s="31">
        <f t="shared" si="5"/>
        <v>1597451965</v>
      </c>
      <c r="H40" s="31">
        <f t="shared" si="5"/>
        <v>-286456175</v>
      </c>
      <c r="I40" s="31">
        <f t="shared" si="5"/>
        <v>28433934</v>
      </c>
      <c r="J40" s="31">
        <f t="shared" si="5"/>
        <v>1339429724</v>
      </c>
      <c r="K40" s="31">
        <f t="shared" si="5"/>
        <v>-48766564</v>
      </c>
      <c r="L40" s="31">
        <f t="shared" si="5"/>
        <v>125014995</v>
      </c>
      <c r="M40" s="31">
        <f t="shared" si="5"/>
        <v>-64696889</v>
      </c>
      <c r="N40" s="31">
        <f t="shared" si="5"/>
        <v>11551542</v>
      </c>
      <c r="O40" s="31">
        <f t="shared" si="5"/>
        <v>-73801869</v>
      </c>
      <c r="P40" s="31">
        <f t="shared" si="5"/>
        <v>-36145010</v>
      </c>
      <c r="Q40" s="31">
        <f t="shared" si="5"/>
        <v>124008567</v>
      </c>
      <c r="R40" s="31">
        <f t="shared" si="5"/>
        <v>14061688</v>
      </c>
      <c r="S40" s="31">
        <f t="shared" si="5"/>
        <v>-13079458</v>
      </c>
      <c r="T40" s="31">
        <f t="shared" si="5"/>
        <v>14734909</v>
      </c>
      <c r="U40" s="31">
        <f t="shared" si="5"/>
        <v>-60228555</v>
      </c>
      <c r="V40" s="31">
        <f t="shared" si="5"/>
        <v>-58573104</v>
      </c>
      <c r="W40" s="31">
        <f t="shared" si="5"/>
        <v>1306469850</v>
      </c>
      <c r="X40" s="31">
        <f t="shared" si="5"/>
        <v>619830956</v>
      </c>
      <c r="Y40" s="31">
        <f t="shared" si="5"/>
        <v>686638894</v>
      </c>
      <c r="Z40" s="32">
        <f>+IF(X40&lt;&gt;0,+(Y40/X40)*100,0)</f>
        <v>110.77841262255382</v>
      </c>
      <c r="AA40" s="33">
        <f>+AA34+AA39</f>
        <v>619830956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4205302084</v>
      </c>
      <c r="D42" s="43">
        <f>+D25-D40</f>
        <v>0</v>
      </c>
      <c r="E42" s="44">
        <f t="shared" si="6"/>
        <v>4702929354</v>
      </c>
      <c r="F42" s="45">
        <f t="shared" si="6"/>
        <v>4554072833</v>
      </c>
      <c r="G42" s="45">
        <f t="shared" si="6"/>
        <v>4823695613</v>
      </c>
      <c r="H42" s="45">
        <f t="shared" si="6"/>
        <v>-630430899</v>
      </c>
      <c r="I42" s="45">
        <f t="shared" si="6"/>
        <v>-809277</v>
      </c>
      <c r="J42" s="45">
        <f t="shared" si="6"/>
        <v>4192455437</v>
      </c>
      <c r="K42" s="45">
        <f t="shared" si="6"/>
        <v>228353160</v>
      </c>
      <c r="L42" s="45">
        <f t="shared" si="6"/>
        <v>-12282919</v>
      </c>
      <c r="M42" s="45">
        <f t="shared" si="6"/>
        <v>43245048</v>
      </c>
      <c r="N42" s="45">
        <f t="shared" si="6"/>
        <v>259315289</v>
      </c>
      <c r="O42" s="45">
        <f t="shared" si="6"/>
        <v>172539243</v>
      </c>
      <c r="P42" s="45">
        <f t="shared" si="6"/>
        <v>8667618</v>
      </c>
      <c r="Q42" s="45">
        <f t="shared" si="6"/>
        <v>79604106</v>
      </c>
      <c r="R42" s="45">
        <f t="shared" si="6"/>
        <v>260810967</v>
      </c>
      <c r="S42" s="45">
        <f t="shared" si="6"/>
        <v>-1257180</v>
      </c>
      <c r="T42" s="45">
        <f t="shared" si="6"/>
        <v>20019777</v>
      </c>
      <c r="U42" s="45">
        <f t="shared" si="6"/>
        <v>51839574</v>
      </c>
      <c r="V42" s="45">
        <f t="shared" si="6"/>
        <v>70602171</v>
      </c>
      <c r="W42" s="45">
        <f t="shared" si="6"/>
        <v>4783183864</v>
      </c>
      <c r="X42" s="45">
        <f t="shared" si="6"/>
        <v>4554072833</v>
      </c>
      <c r="Y42" s="45">
        <f t="shared" si="6"/>
        <v>229111031</v>
      </c>
      <c r="Z42" s="46">
        <f>+IF(X42&lt;&gt;0,+(Y42/X42)*100,0)</f>
        <v>5.030903971052059</v>
      </c>
      <c r="AA42" s="47">
        <f>+AA25-AA40</f>
        <v>4554072833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1515240962</v>
      </c>
      <c r="D45" s="18"/>
      <c r="E45" s="19">
        <v>4702929354</v>
      </c>
      <c r="F45" s="20">
        <v>4598380901</v>
      </c>
      <c r="G45" s="20">
        <v>2133634199</v>
      </c>
      <c r="H45" s="20">
        <v>-630429018</v>
      </c>
      <c r="I45" s="20">
        <v>-809280</v>
      </c>
      <c r="J45" s="20">
        <v>1502395901</v>
      </c>
      <c r="K45" s="20">
        <v>228353164</v>
      </c>
      <c r="L45" s="20">
        <v>-12282925</v>
      </c>
      <c r="M45" s="20">
        <v>43245053</v>
      </c>
      <c r="N45" s="20">
        <v>259315292</v>
      </c>
      <c r="O45" s="20">
        <v>172539240</v>
      </c>
      <c r="P45" s="20">
        <v>8667611</v>
      </c>
      <c r="Q45" s="20">
        <v>79604107</v>
      </c>
      <c r="R45" s="20">
        <v>260810958</v>
      </c>
      <c r="S45" s="20">
        <v>-1257184</v>
      </c>
      <c r="T45" s="20">
        <v>20019779</v>
      </c>
      <c r="U45" s="20">
        <v>51839574</v>
      </c>
      <c r="V45" s="20">
        <v>70602169</v>
      </c>
      <c r="W45" s="20">
        <v>2093124320</v>
      </c>
      <c r="X45" s="20">
        <v>4598380901</v>
      </c>
      <c r="Y45" s="20">
        <v>-2505256581</v>
      </c>
      <c r="Z45" s="48">
        <v>-54.48</v>
      </c>
      <c r="AA45" s="22">
        <v>4598380901</v>
      </c>
    </row>
    <row r="46" spans="1:27" ht="12.75">
      <c r="A46" s="23" t="s">
        <v>67</v>
      </c>
      <c r="B46" s="17"/>
      <c r="C46" s="18">
        <v>2690061121</v>
      </c>
      <c r="D46" s="18"/>
      <c r="E46" s="19"/>
      <c r="F46" s="20"/>
      <c r="G46" s="20">
        <v>2690061121</v>
      </c>
      <c r="H46" s="20"/>
      <c r="I46" s="20"/>
      <c r="J46" s="20">
        <v>2690061121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2690061121</v>
      </c>
      <c r="X46" s="20"/>
      <c r="Y46" s="20">
        <v>2690061121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4205302083</v>
      </c>
      <c r="D48" s="51">
        <f>SUM(D45:D47)</f>
        <v>0</v>
      </c>
      <c r="E48" s="52">
        <f t="shared" si="7"/>
        <v>4702929354</v>
      </c>
      <c r="F48" s="53">
        <f t="shared" si="7"/>
        <v>4598380901</v>
      </c>
      <c r="G48" s="53">
        <f t="shared" si="7"/>
        <v>4823695320</v>
      </c>
      <c r="H48" s="53">
        <f t="shared" si="7"/>
        <v>-630429018</v>
      </c>
      <c r="I48" s="53">
        <f t="shared" si="7"/>
        <v>-809280</v>
      </c>
      <c r="J48" s="53">
        <f t="shared" si="7"/>
        <v>4192457022</v>
      </c>
      <c r="K48" s="53">
        <f t="shared" si="7"/>
        <v>228353164</v>
      </c>
      <c r="L48" s="53">
        <f t="shared" si="7"/>
        <v>-12282925</v>
      </c>
      <c r="M48" s="53">
        <f t="shared" si="7"/>
        <v>43245053</v>
      </c>
      <c r="N48" s="53">
        <f t="shared" si="7"/>
        <v>259315292</v>
      </c>
      <c r="O48" s="53">
        <f t="shared" si="7"/>
        <v>172539240</v>
      </c>
      <c r="P48" s="53">
        <f t="shared" si="7"/>
        <v>8667611</v>
      </c>
      <c r="Q48" s="53">
        <f t="shared" si="7"/>
        <v>79604107</v>
      </c>
      <c r="R48" s="53">
        <f t="shared" si="7"/>
        <v>260810958</v>
      </c>
      <c r="S48" s="53">
        <f t="shared" si="7"/>
        <v>-1257184</v>
      </c>
      <c r="T48" s="53">
        <f t="shared" si="7"/>
        <v>20019779</v>
      </c>
      <c r="U48" s="53">
        <f t="shared" si="7"/>
        <v>51839574</v>
      </c>
      <c r="V48" s="53">
        <f t="shared" si="7"/>
        <v>70602169</v>
      </c>
      <c r="W48" s="53">
        <f t="shared" si="7"/>
        <v>4783185441</v>
      </c>
      <c r="X48" s="53">
        <f t="shared" si="7"/>
        <v>4598380901</v>
      </c>
      <c r="Y48" s="53">
        <f t="shared" si="7"/>
        <v>184804540</v>
      </c>
      <c r="Z48" s="54">
        <f>+IF(X48&lt;&gt;0,+(Y48/X48)*100,0)</f>
        <v>4.018904566166126</v>
      </c>
      <c r="AA48" s="55">
        <f>SUM(AA45:AA47)</f>
        <v>4598380901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78743031</v>
      </c>
      <c r="D6" s="18"/>
      <c r="E6" s="19">
        <v>5551796</v>
      </c>
      <c r="F6" s="20">
        <v>102558341</v>
      </c>
      <c r="G6" s="20">
        <v>149083513</v>
      </c>
      <c r="H6" s="20">
        <v>-13656087</v>
      </c>
      <c r="I6" s="20">
        <v>-13226593</v>
      </c>
      <c r="J6" s="20">
        <v>122200833</v>
      </c>
      <c r="K6" s="20">
        <v>-14365106</v>
      </c>
      <c r="L6" s="20">
        <v>-20370455</v>
      </c>
      <c r="M6" s="20">
        <v>34745183</v>
      </c>
      <c r="N6" s="20">
        <v>9622</v>
      </c>
      <c r="O6" s="20">
        <v>-11470096</v>
      </c>
      <c r="P6" s="20">
        <v>-4631724</v>
      </c>
      <c r="Q6" s="20">
        <v>-20475376</v>
      </c>
      <c r="R6" s="20">
        <v>-36577196</v>
      </c>
      <c r="S6" s="20">
        <v>36455304</v>
      </c>
      <c r="T6" s="20">
        <v>-9882088</v>
      </c>
      <c r="U6" s="20">
        <v>-21146206</v>
      </c>
      <c r="V6" s="20">
        <v>5427010</v>
      </c>
      <c r="W6" s="20">
        <v>91060269</v>
      </c>
      <c r="X6" s="20">
        <v>102558341</v>
      </c>
      <c r="Y6" s="20">
        <v>-11498072</v>
      </c>
      <c r="Z6" s="21">
        <v>-11.21</v>
      </c>
      <c r="AA6" s="22">
        <v>102558341</v>
      </c>
    </row>
    <row r="7" spans="1:27" ht="12.75">
      <c r="A7" s="23" t="s">
        <v>34</v>
      </c>
      <c r="B7" s="17"/>
      <c r="C7" s="18">
        <v>670571</v>
      </c>
      <c r="D7" s="18"/>
      <c r="E7" s="19">
        <v>107011000</v>
      </c>
      <c r="F7" s="20"/>
      <c r="G7" s="20">
        <v>670571</v>
      </c>
      <c r="H7" s="20"/>
      <c r="I7" s="20"/>
      <c r="J7" s="20">
        <v>670571</v>
      </c>
      <c r="K7" s="20"/>
      <c r="L7" s="20">
        <v>6662</v>
      </c>
      <c r="M7" s="20"/>
      <c r="N7" s="20">
        <v>6662</v>
      </c>
      <c r="O7" s="20">
        <v>-6662</v>
      </c>
      <c r="P7" s="20"/>
      <c r="Q7" s="20"/>
      <c r="R7" s="20">
        <v>-6662</v>
      </c>
      <c r="S7" s="20">
        <v>4441</v>
      </c>
      <c r="T7" s="20">
        <v>1</v>
      </c>
      <c r="U7" s="20">
        <v>596956</v>
      </c>
      <c r="V7" s="20">
        <v>601398</v>
      </c>
      <c r="W7" s="20">
        <v>1271969</v>
      </c>
      <c r="X7" s="20"/>
      <c r="Y7" s="20">
        <v>1271969</v>
      </c>
      <c r="Z7" s="21"/>
      <c r="AA7" s="22"/>
    </row>
    <row r="8" spans="1:27" ht="12.75">
      <c r="A8" s="23" t="s">
        <v>35</v>
      </c>
      <c r="B8" s="17"/>
      <c r="C8" s="18">
        <v>21541464</v>
      </c>
      <c r="D8" s="18"/>
      <c r="E8" s="19">
        <v>72120412</v>
      </c>
      <c r="F8" s="20">
        <v>9454446</v>
      </c>
      <c r="G8" s="20">
        <v>-17574508</v>
      </c>
      <c r="H8" s="20">
        <v>1494534</v>
      </c>
      <c r="I8" s="20">
        <v>677239</v>
      </c>
      <c r="J8" s="20">
        <v>-15402735</v>
      </c>
      <c r="K8" s="20">
        <v>-137360</v>
      </c>
      <c r="L8" s="20">
        <v>455576</v>
      </c>
      <c r="M8" s="20">
        <v>2222695</v>
      </c>
      <c r="N8" s="20">
        <v>2540911</v>
      </c>
      <c r="O8" s="20">
        <v>1810487</v>
      </c>
      <c r="P8" s="20">
        <v>1413764</v>
      </c>
      <c r="Q8" s="20">
        <v>1888453</v>
      </c>
      <c r="R8" s="20">
        <v>5112704</v>
      </c>
      <c r="S8" s="20">
        <v>3019269</v>
      </c>
      <c r="T8" s="20">
        <v>1385835</v>
      </c>
      <c r="U8" s="20">
        <v>82996</v>
      </c>
      <c r="V8" s="20">
        <v>4488100</v>
      </c>
      <c r="W8" s="20">
        <v>-3261020</v>
      </c>
      <c r="X8" s="20">
        <v>9454446</v>
      </c>
      <c r="Y8" s="20">
        <v>-12715466</v>
      </c>
      <c r="Z8" s="21">
        <v>-134.49</v>
      </c>
      <c r="AA8" s="22">
        <v>9454446</v>
      </c>
    </row>
    <row r="9" spans="1:27" ht="12.75">
      <c r="A9" s="23" t="s">
        <v>36</v>
      </c>
      <c r="B9" s="17"/>
      <c r="C9" s="18">
        <v>9636371</v>
      </c>
      <c r="D9" s="18"/>
      <c r="E9" s="19">
        <v>11733316</v>
      </c>
      <c r="F9" s="20">
        <v>25894467</v>
      </c>
      <c r="G9" s="20">
        <v>5561096</v>
      </c>
      <c r="H9" s="20">
        <v>-2377265</v>
      </c>
      <c r="I9" s="20">
        <v>-2511580</v>
      </c>
      <c r="J9" s="20">
        <v>672251</v>
      </c>
      <c r="K9" s="20">
        <v>-1170854</v>
      </c>
      <c r="L9" s="20">
        <v>-720596</v>
      </c>
      <c r="M9" s="20">
        <v>498413</v>
      </c>
      <c r="N9" s="20">
        <v>-1393037</v>
      </c>
      <c r="O9" s="20">
        <v>-760774</v>
      </c>
      <c r="P9" s="20">
        <v>-212431</v>
      </c>
      <c r="Q9" s="20">
        <v>3197086</v>
      </c>
      <c r="R9" s="20">
        <v>2223881</v>
      </c>
      <c r="S9" s="20">
        <v>-1269268</v>
      </c>
      <c r="T9" s="20">
        <v>-1950554</v>
      </c>
      <c r="U9" s="20">
        <v>1641247</v>
      </c>
      <c r="V9" s="20">
        <v>-1578575</v>
      </c>
      <c r="W9" s="20">
        <v>-75480</v>
      </c>
      <c r="X9" s="20">
        <v>25894467</v>
      </c>
      <c r="Y9" s="20">
        <v>-25969947</v>
      </c>
      <c r="Z9" s="21">
        <v>-100.29</v>
      </c>
      <c r="AA9" s="22">
        <v>25894467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177988</v>
      </c>
      <c r="D11" s="18"/>
      <c r="E11" s="19">
        <v>299000</v>
      </c>
      <c r="F11" s="20">
        <v>-84608</v>
      </c>
      <c r="G11" s="20">
        <v>-84608</v>
      </c>
      <c r="H11" s="20"/>
      <c r="I11" s="20"/>
      <c r="J11" s="20">
        <v>-84608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-84608</v>
      </c>
      <c r="X11" s="20">
        <v>-84608</v>
      </c>
      <c r="Y11" s="20"/>
      <c r="Z11" s="21"/>
      <c r="AA11" s="22">
        <v>-84608</v>
      </c>
    </row>
    <row r="12" spans="1:27" ht="12.75">
      <c r="A12" s="27" t="s">
        <v>39</v>
      </c>
      <c r="B12" s="28"/>
      <c r="C12" s="29">
        <f aca="true" t="shared" si="0" ref="C12:Y12">SUM(C6:C11)</f>
        <v>110769425</v>
      </c>
      <c r="D12" s="29">
        <f>SUM(D6:D11)</f>
        <v>0</v>
      </c>
      <c r="E12" s="30">
        <f t="shared" si="0"/>
        <v>196715524</v>
      </c>
      <c r="F12" s="31">
        <f t="shared" si="0"/>
        <v>137822646</v>
      </c>
      <c r="G12" s="31">
        <f t="shared" si="0"/>
        <v>137656064</v>
      </c>
      <c r="H12" s="31">
        <f t="shared" si="0"/>
        <v>-14538818</v>
      </c>
      <c r="I12" s="31">
        <f t="shared" si="0"/>
        <v>-15060934</v>
      </c>
      <c r="J12" s="31">
        <f t="shared" si="0"/>
        <v>108056312</v>
      </c>
      <c r="K12" s="31">
        <f t="shared" si="0"/>
        <v>-15673320</v>
      </c>
      <c r="L12" s="31">
        <f t="shared" si="0"/>
        <v>-20628813</v>
      </c>
      <c r="M12" s="31">
        <f t="shared" si="0"/>
        <v>37466291</v>
      </c>
      <c r="N12" s="31">
        <f t="shared" si="0"/>
        <v>1164158</v>
      </c>
      <c r="O12" s="31">
        <f t="shared" si="0"/>
        <v>-10427045</v>
      </c>
      <c r="P12" s="31">
        <f t="shared" si="0"/>
        <v>-3430391</v>
      </c>
      <c r="Q12" s="31">
        <f t="shared" si="0"/>
        <v>-15389837</v>
      </c>
      <c r="R12" s="31">
        <f t="shared" si="0"/>
        <v>-29247273</v>
      </c>
      <c r="S12" s="31">
        <f t="shared" si="0"/>
        <v>38209746</v>
      </c>
      <c r="T12" s="31">
        <f t="shared" si="0"/>
        <v>-10446806</v>
      </c>
      <c r="U12" s="31">
        <f t="shared" si="0"/>
        <v>-18825007</v>
      </c>
      <c r="V12" s="31">
        <f t="shared" si="0"/>
        <v>8937933</v>
      </c>
      <c r="W12" s="31">
        <f t="shared" si="0"/>
        <v>88911130</v>
      </c>
      <c r="X12" s="31">
        <f t="shared" si="0"/>
        <v>137822646</v>
      </c>
      <c r="Y12" s="31">
        <f t="shared" si="0"/>
        <v>-48911516</v>
      </c>
      <c r="Z12" s="32">
        <f>+IF(X12&lt;&gt;0,+(Y12/X12)*100,0)</f>
        <v>-35.48873673489043</v>
      </c>
      <c r="AA12" s="33">
        <f>SUM(AA6:AA11)</f>
        <v>137822646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80072610</v>
      </c>
      <c r="D17" s="18"/>
      <c r="E17" s="19">
        <v>36199000</v>
      </c>
      <c r="F17" s="20">
        <v>46067087</v>
      </c>
      <c r="G17" s="20">
        <v>60155085</v>
      </c>
      <c r="H17" s="20"/>
      <c r="I17" s="20"/>
      <c r="J17" s="20">
        <v>60155085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60155085</v>
      </c>
      <c r="X17" s="20">
        <v>46067087</v>
      </c>
      <c r="Y17" s="20">
        <v>14087998</v>
      </c>
      <c r="Z17" s="21">
        <v>30.58</v>
      </c>
      <c r="AA17" s="22">
        <v>46067087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460171929</v>
      </c>
      <c r="D19" s="18"/>
      <c r="E19" s="19">
        <v>397643108</v>
      </c>
      <c r="F19" s="20">
        <v>470754749</v>
      </c>
      <c r="G19" s="20">
        <v>467947903</v>
      </c>
      <c r="H19" s="20">
        <v>12413932</v>
      </c>
      <c r="I19" s="20">
        <v>5761749</v>
      </c>
      <c r="J19" s="20">
        <v>486123584</v>
      </c>
      <c r="K19" s="20">
        <v>9156359</v>
      </c>
      <c r="L19" s="20">
        <v>8282045</v>
      </c>
      <c r="M19" s="20">
        <v>8140250</v>
      </c>
      <c r="N19" s="20">
        <v>25578654</v>
      </c>
      <c r="O19" s="20">
        <v>2593136</v>
      </c>
      <c r="P19" s="20">
        <v>5732162</v>
      </c>
      <c r="Q19" s="20">
        <v>11438456</v>
      </c>
      <c r="R19" s="20">
        <v>19763754</v>
      </c>
      <c r="S19" s="20">
        <v>-7728818</v>
      </c>
      <c r="T19" s="20">
        <v>7826163</v>
      </c>
      <c r="U19" s="20">
        <v>-8281603</v>
      </c>
      <c r="V19" s="20">
        <v>-8184258</v>
      </c>
      <c r="W19" s="20">
        <v>523281734</v>
      </c>
      <c r="X19" s="20">
        <v>470754749</v>
      </c>
      <c r="Y19" s="20">
        <v>52526985</v>
      </c>
      <c r="Z19" s="21">
        <v>11.16</v>
      </c>
      <c r="AA19" s="22">
        <v>470754749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7</v>
      </c>
      <c r="D22" s="18"/>
      <c r="E22" s="19"/>
      <c r="F22" s="20">
        <v>7</v>
      </c>
      <c r="G22" s="20">
        <v>57147</v>
      </c>
      <c r="H22" s="20"/>
      <c r="I22" s="20"/>
      <c r="J22" s="20">
        <v>57147</v>
      </c>
      <c r="K22" s="20"/>
      <c r="L22" s="20"/>
      <c r="M22" s="20">
        <v>600</v>
      </c>
      <c r="N22" s="20">
        <v>600</v>
      </c>
      <c r="O22" s="20">
        <v>5644</v>
      </c>
      <c r="P22" s="20"/>
      <c r="Q22" s="20">
        <v>-600</v>
      </c>
      <c r="R22" s="20">
        <v>5044</v>
      </c>
      <c r="S22" s="20"/>
      <c r="T22" s="20"/>
      <c r="U22" s="20"/>
      <c r="V22" s="20"/>
      <c r="W22" s="20">
        <v>62791</v>
      </c>
      <c r="X22" s="20">
        <v>7</v>
      </c>
      <c r="Y22" s="20">
        <v>62784</v>
      </c>
      <c r="Z22" s="21">
        <v>896914.29</v>
      </c>
      <c r="AA22" s="22">
        <v>7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540244546</v>
      </c>
      <c r="D24" s="29">
        <f>SUM(D15:D23)</f>
        <v>0</v>
      </c>
      <c r="E24" s="36">
        <f t="shared" si="1"/>
        <v>433842108</v>
      </c>
      <c r="F24" s="37">
        <f t="shared" si="1"/>
        <v>516821843</v>
      </c>
      <c r="G24" s="37">
        <f t="shared" si="1"/>
        <v>528160135</v>
      </c>
      <c r="H24" s="37">
        <f t="shared" si="1"/>
        <v>12413932</v>
      </c>
      <c r="I24" s="37">
        <f t="shared" si="1"/>
        <v>5761749</v>
      </c>
      <c r="J24" s="37">
        <f t="shared" si="1"/>
        <v>546335816</v>
      </c>
      <c r="K24" s="37">
        <f t="shared" si="1"/>
        <v>9156359</v>
      </c>
      <c r="L24" s="37">
        <f t="shared" si="1"/>
        <v>8282045</v>
      </c>
      <c r="M24" s="37">
        <f t="shared" si="1"/>
        <v>8140850</v>
      </c>
      <c r="N24" s="37">
        <f t="shared" si="1"/>
        <v>25579254</v>
      </c>
      <c r="O24" s="37">
        <f t="shared" si="1"/>
        <v>2598780</v>
      </c>
      <c r="P24" s="37">
        <f t="shared" si="1"/>
        <v>5732162</v>
      </c>
      <c r="Q24" s="37">
        <f t="shared" si="1"/>
        <v>11437856</v>
      </c>
      <c r="R24" s="37">
        <f t="shared" si="1"/>
        <v>19768798</v>
      </c>
      <c r="S24" s="37">
        <f t="shared" si="1"/>
        <v>-7728818</v>
      </c>
      <c r="T24" s="37">
        <f t="shared" si="1"/>
        <v>7826163</v>
      </c>
      <c r="U24" s="37">
        <f t="shared" si="1"/>
        <v>-8281603</v>
      </c>
      <c r="V24" s="37">
        <f t="shared" si="1"/>
        <v>-8184258</v>
      </c>
      <c r="W24" s="37">
        <f t="shared" si="1"/>
        <v>583499610</v>
      </c>
      <c r="X24" s="37">
        <f t="shared" si="1"/>
        <v>516821843</v>
      </c>
      <c r="Y24" s="37">
        <f t="shared" si="1"/>
        <v>66677767</v>
      </c>
      <c r="Z24" s="38">
        <f>+IF(X24&lt;&gt;0,+(Y24/X24)*100,0)</f>
        <v>12.901499405086097</v>
      </c>
      <c r="AA24" s="39">
        <f>SUM(AA15:AA23)</f>
        <v>516821843</v>
      </c>
    </row>
    <row r="25" spans="1:27" ht="12.75">
      <c r="A25" s="27" t="s">
        <v>50</v>
      </c>
      <c r="B25" s="28"/>
      <c r="C25" s="29">
        <f aca="true" t="shared" si="2" ref="C25:Y25">+C12+C24</f>
        <v>651013971</v>
      </c>
      <c r="D25" s="29">
        <f>+D12+D24</f>
        <v>0</v>
      </c>
      <c r="E25" s="30">
        <f t="shared" si="2"/>
        <v>630557632</v>
      </c>
      <c r="F25" s="31">
        <f t="shared" si="2"/>
        <v>654644489</v>
      </c>
      <c r="G25" s="31">
        <f t="shared" si="2"/>
        <v>665816199</v>
      </c>
      <c r="H25" s="31">
        <f t="shared" si="2"/>
        <v>-2124886</v>
      </c>
      <c r="I25" s="31">
        <f t="shared" si="2"/>
        <v>-9299185</v>
      </c>
      <c r="J25" s="31">
        <f t="shared" si="2"/>
        <v>654392128</v>
      </c>
      <c r="K25" s="31">
        <f t="shared" si="2"/>
        <v>-6516961</v>
      </c>
      <c r="L25" s="31">
        <f t="shared" si="2"/>
        <v>-12346768</v>
      </c>
      <c r="M25" s="31">
        <f t="shared" si="2"/>
        <v>45607141</v>
      </c>
      <c r="N25" s="31">
        <f t="shared" si="2"/>
        <v>26743412</v>
      </c>
      <c r="O25" s="31">
        <f t="shared" si="2"/>
        <v>-7828265</v>
      </c>
      <c r="P25" s="31">
        <f t="shared" si="2"/>
        <v>2301771</v>
      </c>
      <c r="Q25" s="31">
        <f t="shared" si="2"/>
        <v>-3951981</v>
      </c>
      <c r="R25" s="31">
        <f t="shared" si="2"/>
        <v>-9478475</v>
      </c>
      <c r="S25" s="31">
        <f t="shared" si="2"/>
        <v>30480928</v>
      </c>
      <c r="T25" s="31">
        <f t="shared" si="2"/>
        <v>-2620643</v>
      </c>
      <c r="U25" s="31">
        <f t="shared" si="2"/>
        <v>-27106610</v>
      </c>
      <c r="V25" s="31">
        <f t="shared" si="2"/>
        <v>753675</v>
      </c>
      <c r="W25" s="31">
        <f t="shared" si="2"/>
        <v>672410740</v>
      </c>
      <c r="X25" s="31">
        <f t="shared" si="2"/>
        <v>654644489</v>
      </c>
      <c r="Y25" s="31">
        <f t="shared" si="2"/>
        <v>17766251</v>
      </c>
      <c r="Z25" s="32">
        <f>+IF(X25&lt;&gt;0,+(Y25/X25)*100,0)</f>
        <v>2.713877730359997</v>
      </c>
      <c r="AA25" s="33">
        <f>+AA12+AA24</f>
        <v>654644489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>
        <v>7224000</v>
      </c>
      <c r="F30" s="20"/>
      <c r="G30" s="20">
        <v>-130196</v>
      </c>
      <c r="H30" s="20"/>
      <c r="I30" s="20"/>
      <c r="J30" s="20">
        <v>-130196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-130196</v>
      </c>
      <c r="X30" s="20"/>
      <c r="Y30" s="20">
        <v>-130196</v>
      </c>
      <c r="Z30" s="21"/>
      <c r="AA30" s="22"/>
    </row>
    <row r="31" spans="1:27" ht="12.75">
      <c r="A31" s="23" t="s">
        <v>55</v>
      </c>
      <c r="B31" s="17"/>
      <c r="C31" s="18">
        <v>376959</v>
      </c>
      <c r="D31" s="18"/>
      <c r="E31" s="19">
        <v>643000</v>
      </c>
      <c r="F31" s="20">
        <v>376958</v>
      </c>
      <c r="G31" s="20">
        <v>276314</v>
      </c>
      <c r="H31" s="20"/>
      <c r="I31" s="20"/>
      <c r="J31" s="20">
        <v>276314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276314</v>
      </c>
      <c r="X31" s="20">
        <v>376958</v>
      </c>
      <c r="Y31" s="20">
        <v>-100644</v>
      </c>
      <c r="Z31" s="21">
        <v>-26.7</v>
      </c>
      <c r="AA31" s="22">
        <v>376958</v>
      </c>
    </row>
    <row r="32" spans="1:27" ht="12.75">
      <c r="A32" s="23" t="s">
        <v>56</v>
      </c>
      <c r="B32" s="17"/>
      <c r="C32" s="18">
        <v>58205608</v>
      </c>
      <c r="D32" s="18"/>
      <c r="E32" s="19">
        <v>37586644</v>
      </c>
      <c r="F32" s="20">
        <v>70658158</v>
      </c>
      <c r="G32" s="20">
        <v>20040166</v>
      </c>
      <c r="H32" s="20">
        <v>-10818260</v>
      </c>
      <c r="I32" s="20">
        <v>-6033169</v>
      </c>
      <c r="J32" s="20">
        <v>3188737</v>
      </c>
      <c r="K32" s="20">
        <v>-14743713</v>
      </c>
      <c r="L32" s="20">
        <v>-13647283</v>
      </c>
      <c r="M32" s="20">
        <v>51117941</v>
      </c>
      <c r="N32" s="20">
        <v>22726945</v>
      </c>
      <c r="O32" s="20">
        <v>-28243620</v>
      </c>
      <c r="P32" s="20">
        <v>987891</v>
      </c>
      <c r="Q32" s="20">
        <v>3056152</v>
      </c>
      <c r="R32" s="20">
        <v>-24199577</v>
      </c>
      <c r="S32" s="20">
        <v>-13855801</v>
      </c>
      <c r="T32" s="20">
        <v>-28412557</v>
      </c>
      <c r="U32" s="20">
        <v>-16091791</v>
      </c>
      <c r="V32" s="20">
        <v>-58360149</v>
      </c>
      <c r="W32" s="20">
        <v>-56644044</v>
      </c>
      <c r="X32" s="20">
        <v>70658158</v>
      </c>
      <c r="Y32" s="20">
        <v>-127302202</v>
      </c>
      <c r="Z32" s="21">
        <v>-180.17</v>
      </c>
      <c r="AA32" s="22">
        <v>70658158</v>
      </c>
    </row>
    <row r="33" spans="1:27" ht="12.75">
      <c r="A33" s="23" t="s">
        <v>57</v>
      </c>
      <c r="B33" s="17"/>
      <c r="C33" s="18">
        <v>18253983</v>
      </c>
      <c r="D33" s="18"/>
      <c r="E33" s="19">
        <v>6857000</v>
      </c>
      <c r="F33" s="20">
        <v>17834742</v>
      </c>
      <c r="G33" s="20">
        <v>8673971</v>
      </c>
      <c r="H33" s="20"/>
      <c r="I33" s="20"/>
      <c r="J33" s="20">
        <v>8673971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8673971</v>
      </c>
      <c r="X33" s="20">
        <v>17834742</v>
      </c>
      <c r="Y33" s="20">
        <v>-9160771</v>
      </c>
      <c r="Z33" s="21">
        <v>-51.36</v>
      </c>
      <c r="AA33" s="22">
        <v>17834742</v>
      </c>
    </row>
    <row r="34" spans="1:27" ht="12.75">
      <c r="A34" s="27" t="s">
        <v>58</v>
      </c>
      <c r="B34" s="28"/>
      <c r="C34" s="29">
        <f aca="true" t="shared" si="3" ref="C34:Y34">SUM(C29:C33)</f>
        <v>76836550</v>
      </c>
      <c r="D34" s="29">
        <f>SUM(D29:D33)</f>
        <v>0</v>
      </c>
      <c r="E34" s="30">
        <f t="shared" si="3"/>
        <v>52310644</v>
      </c>
      <c r="F34" s="31">
        <f t="shared" si="3"/>
        <v>88869858</v>
      </c>
      <c r="G34" s="31">
        <f t="shared" si="3"/>
        <v>28860255</v>
      </c>
      <c r="H34" s="31">
        <f t="shared" si="3"/>
        <v>-10818260</v>
      </c>
      <c r="I34" s="31">
        <f t="shared" si="3"/>
        <v>-6033169</v>
      </c>
      <c r="J34" s="31">
        <f t="shared" si="3"/>
        <v>12008826</v>
      </c>
      <c r="K34" s="31">
        <f t="shared" si="3"/>
        <v>-14743713</v>
      </c>
      <c r="L34" s="31">
        <f t="shared" si="3"/>
        <v>-13647283</v>
      </c>
      <c r="M34" s="31">
        <f t="shared" si="3"/>
        <v>51117941</v>
      </c>
      <c r="N34" s="31">
        <f t="shared" si="3"/>
        <v>22726945</v>
      </c>
      <c r="O34" s="31">
        <f t="shared" si="3"/>
        <v>-28243620</v>
      </c>
      <c r="P34" s="31">
        <f t="shared" si="3"/>
        <v>987891</v>
      </c>
      <c r="Q34" s="31">
        <f t="shared" si="3"/>
        <v>3056152</v>
      </c>
      <c r="R34" s="31">
        <f t="shared" si="3"/>
        <v>-24199577</v>
      </c>
      <c r="S34" s="31">
        <f t="shared" si="3"/>
        <v>-13855801</v>
      </c>
      <c r="T34" s="31">
        <f t="shared" si="3"/>
        <v>-28412557</v>
      </c>
      <c r="U34" s="31">
        <f t="shared" si="3"/>
        <v>-16091791</v>
      </c>
      <c r="V34" s="31">
        <f t="shared" si="3"/>
        <v>-58360149</v>
      </c>
      <c r="W34" s="31">
        <f t="shared" si="3"/>
        <v>-47823955</v>
      </c>
      <c r="X34" s="31">
        <f t="shared" si="3"/>
        <v>88869858</v>
      </c>
      <c r="Y34" s="31">
        <f t="shared" si="3"/>
        <v>-136693813</v>
      </c>
      <c r="Z34" s="32">
        <f>+IF(X34&lt;&gt;0,+(Y34/X34)*100,0)</f>
        <v>-153.81347070454416</v>
      </c>
      <c r="AA34" s="33">
        <f>SUM(AA29:AA33)</f>
        <v>88869858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157537</v>
      </c>
      <c r="D37" s="18"/>
      <c r="E37" s="19">
        <v>805000</v>
      </c>
      <c r="F37" s="20"/>
      <c r="G37" s="20">
        <v>6311162</v>
      </c>
      <c r="H37" s="20"/>
      <c r="I37" s="20"/>
      <c r="J37" s="20">
        <v>6311162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6311162</v>
      </c>
      <c r="X37" s="20"/>
      <c r="Y37" s="20">
        <v>6311162</v>
      </c>
      <c r="Z37" s="21"/>
      <c r="AA37" s="22"/>
    </row>
    <row r="38" spans="1:27" ht="12.75">
      <c r="A38" s="23" t="s">
        <v>57</v>
      </c>
      <c r="B38" s="17"/>
      <c r="C38" s="18">
        <v>11930057</v>
      </c>
      <c r="D38" s="18"/>
      <c r="E38" s="19">
        <v>504284000</v>
      </c>
      <c r="F38" s="20">
        <v>12466443</v>
      </c>
      <c r="G38" s="20">
        <v>11703146</v>
      </c>
      <c r="H38" s="20"/>
      <c r="I38" s="20"/>
      <c r="J38" s="20">
        <v>11703146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11703146</v>
      </c>
      <c r="X38" s="20">
        <v>12466443</v>
      </c>
      <c r="Y38" s="20">
        <v>-763297</v>
      </c>
      <c r="Z38" s="21">
        <v>-6.12</v>
      </c>
      <c r="AA38" s="22">
        <v>12466443</v>
      </c>
    </row>
    <row r="39" spans="1:27" ht="12.75">
      <c r="A39" s="27" t="s">
        <v>61</v>
      </c>
      <c r="B39" s="35"/>
      <c r="C39" s="29">
        <f aca="true" t="shared" si="4" ref="C39:Y39">SUM(C37:C38)</f>
        <v>12087594</v>
      </c>
      <c r="D39" s="29">
        <f>SUM(D37:D38)</f>
        <v>0</v>
      </c>
      <c r="E39" s="36">
        <f t="shared" si="4"/>
        <v>505089000</v>
      </c>
      <c r="F39" s="37">
        <f t="shared" si="4"/>
        <v>12466443</v>
      </c>
      <c r="G39" s="37">
        <f t="shared" si="4"/>
        <v>18014308</v>
      </c>
      <c r="H39" s="37">
        <f t="shared" si="4"/>
        <v>0</v>
      </c>
      <c r="I39" s="37">
        <f t="shared" si="4"/>
        <v>0</v>
      </c>
      <c r="J39" s="37">
        <f t="shared" si="4"/>
        <v>18014308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18014308</v>
      </c>
      <c r="X39" s="37">
        <f t="shared" si="4"/>
        <v>12466443</v>
      </c>
      <c r="Y39" s="37">
        <f t="shared" si="4"/>
        <v>5547865</v>
      </c>
      <c r="Z39" s="38">
        <f>+IF(X39&lt;&gt;0,+(Y39/X39)*100,0)</f>
        <v>44.50238933431132</v>
      </c>
      <c r="AA39" s="39">
        <f>SUM(AA37:AA38)</f>
        <v>12466443</v>
      </c>
    </row>
    <row r="40" spans="1:27" ht="12.75">
      <c r="A40" s="27" t="s">
        <v>62</v>
      </c>
      <c r="B40" s="28"/>
      <c r="C40" s="29">
        <f aca="true" t="shared" si="5" ref="C40:Y40">+C34+C39</f>
        <v>88924144</v>
      </c>
      <c r="D40" s="29">
        <f>+D34+D39</f>
        <v>0</v>
      </c>
      <c r="E40" s="30">
        <f t="shared" si="5"/>
        <v>557399644</v>
      </c>
      <c r="F40" s="31">
        <f t="shared" si="5"/>
        <v>101336301</v>
      </c>
      <c r="G40" s="31">
        <f t="shared" si="5"/>
        <v>46874563</v>
      </c>
      <c r="H40" s="31">
        <f t="shared" si="5"/>
        <v>-10818260</v>
      </c>
      <c r="I40" s="31">
        <f t="shared" si="5"/>
        <v>-6033169</v>
      </c>
      <c r="J40" s="31">
        <f t="shared" si="5"/>
        <v>30023134</v>
      </c>
      <c r="K40" s="31">
        <f t="shared" si="5"/>
        <v>-14743713</v>
      </c>
      <c r="L40" s="31">
        <f t="shared" si="5"/>
        <v>-13647283</v>
      </c>
      <c r="M40" s="31">
        <f t="shared" si="5"/>
        <v>51117941</v>
      </c>
      <c r="N40" s="31">
        <f t="shared" si="5"/>
        <v>22726945</v>
      </c>
      <c r="O40" s="31">
        <f t="shared" si="5"/>
        <v>-28243620</v>
      </c>
      <c r="P40" s="31">
        <f t="shared" si="5"/>
        <v>987891</v>
      </c>
      <c r="Q40" s="31">
        <f t="shared" si="5"/>
        <v>3056152</v>
      </c>
      <c r="R40" s="31">
        <f t="shared" si="5"/>
        <v>-24199577</v>
      </c>
      <c r="S40" s="31">
        <f t="shared" si="5"/>
        <v>-13855801</v>
      </c>
      <c r="T40" s="31">
        <f t="shared" si="5"/>
        <v>-28412557</v>
      </c>
      <c r="U40" s="31">
        <f t="shared" si="5"/>
        <v>-16091791</v>
      </c>
      <c r="V40" s="31">
        <f t="shared" si="5"/>
        <v>-58360149</v>
      </c>
      <c r="W40" s="31">
        <f t="shared" si="5"/>
        <v>-29809647</v>
      </c>
      <c r="X40" s="31">
        <f t="shared" si="5"/>
        <v>101336301</v>
      </c>
      <c r="Y40" s="31">
        <f t="shared" si="5"/>
        <v>-131145948</v>
      </c>
      <c r="Z40" s="32">
        <f>+IF(X40&lt;&gt;0,+(Y40/X40)*100,0)</f>
        <v>-129.41655330403267</v>
      </c>
      <c r="AA40" s="33">
        <f>+AA34+AA39</f>
        <v>101336301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562089827</v>
      </c>
      <c r="D42" s="43">
        <f>+D25-D40</f>
        <v>0</v>
      </c>
      <c r="E42" s="44">
        <f t="shared" si="6"/>
        <v>73157988</v>
      </c>
      <c r="F42" s="45">
        <f t="shared" si="6"/>
        <v>553308188</v>
      </c>
      <c r="G42" s="45">
        <f t="shared" si="6"/>
        <v>618941636</v>
      </c>
      <c r="H42" s="45">
        <f t="shared" si="6"/>
        <v>8693374</v>
      </c>
      <c r="I42" s="45">
        <f t="shared" si="6"/>
        <v>-3266016</v>
      </c>
      <c r="J42" s="45">
        <f t="shared" si="6"/>
        <v>624368994</v>
      </c>
      <c r="K42" s="45">
        <f t="shared" si="6"/>
        <v>8226752</v>
      </c>
      <c r="L42" s="45">
        <f t="shared" si="6"/>
        <v>1300515</v>
      </c>
      <c r="M42" s="45">
        <f t="shared" si="6"/>
        <v>-5510800</v>
      </c>
      <c r="N42" s="45">
        <f t="shared" si="6"/>
        <v>4016467</v>
      </c>
      <c r="O42" s="45">
        <f t="shared" si="6"/>
        <v>20415355</v>
      </c>
      <c r="P42" s="45">
        <f t="shared" si="6"/>
        <v>1313880</v>
      </c>
      <c r="Q42" s="45">
        <f t="shared" si="6"/>
        <v>-7008133</v>
      </c>
      <c r="R42" s="45">
        <f t="shared" si="6"/>
        <v>14721102</v>
      </c>
      <c r="S42" s="45">
        <f t="shared" si="6"/>
        <v>44336729</v>
      </c>
      <c r="T42" s="45">
        <f t="shared" si="6"/>
        <v>25791914</v>
      </c>
      <c r="U42" s="45">
        <f t="shared" si="6"/>
        <v>-11014819</v>
      </c>
      <c r="V42" s="45">
        <f t="shared" si="6"/>
        <v>59113824</v>
      </c>
      <c r="W42" s="45">
        <f t="shared" si="6"/>
        <v>702220387</v>
      </c>
      <c r="X42" s="45">
        <f t="shared" si="6"/>
        <v>553308188</v>
      </c>
      <c r="Y42" s="45">
        <f t="shared" si="6"/>
        <v>148912199</v>
      </c>
      <c r="Z42" s="46">
        <f>+IF(X42&lt;&gt;0,+(Y42/X42)*100,0)</f>
        <v>26.913066213290882</v>
      </c>
      <c r="AA42" s="47">
        <f>+AA25-AA40</f>
        <v>553308188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548483549</v>
      </c>
      <c r="D45" s="18"/>
      <c r="E45" s="19"/>
      <c r="F45" s="20">
        <v>553308188</v>
      </c>
      <c r="G45" s="20">
        <v>554263958</v>
      </c>
      <c r="H45" s="20">
        <v>-5100</v>
      </c>
      <c r="I45" s="20"/>
      <c r="J45" s="20">
        <v>554258858</v>
      </c>
      <c r="K45" s="20">
        <v>381492</v>
      </c>
      <c r="L45" s="20"/>
      <c r="M45" s="20"/>
      <c r="N45" s="20">
        <v>381492</v>
      </c>
      <c r="O45" s="20"/>
      <c r="P45" s="20"/>
      <c r="Q45" s="20"/>
      <c r="R45" s="20"/>
      <c r="S45" s="20"/>
      <c r="T45" s="20"/>
      <c r="U45" s="20"/>
      <c r="V45" s="20"/>
      <c r="W45" s="20">
        <v>554640350</v>
      </c>
      <c r="X45" s="20">
        <v>553308188</v>
      </c>
      <c r="Y45" s="20">
        <v>1332162</v>
      </c>
      <c r="Z45" s="48">
        <v>0.24</v>
      </c>
      <c r="AA45" s="22">
        <v>553308188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548483549</v>
      </c>
      <c r="D48" s="51">
        <f>SUM(D45:D47)</f>
        <v>0</v>
      </c>
      <c r="E48" s="52">
        <f t="shared" si="7"/>
        <v>0</v>
      </c>
      <c r="F48" s="53">
        <f t="shared" si="7"/>
        <v>553308188</v>
      </c>
      <c r="G48" s="53">
        <f t="shared" si="7"/>
        <v>554263958</v>
      </c>
      <c r="H48" s="53">
        <f t="shared" si="7"/>
        <v>-5100</v>
      </c>
      <c r="I48" s="53">
        <f t="shared" si="7"/>
        <v>0</v>
      </c>
      <c r="J48" s="53">
        <f t="shared" si="7"/>
        <v>554258858</v>
      </c>
      <c r="K48" s="53">
        <f t="shared" si="7"/>
        <v>381492</v>
      </c>
      <c r="L48" s="53">
        <f t="shared" si="7"/>
        <v>0</v>
      </c>
      <c r="M48" s="53">
        <f t="shared" si="7"/>
        <v>0</v>
      </c>
      <c r="N48" s="53">
        <f t="shared" si="7"/>
        <v>381492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554640350</v>
      </c>
      <c r="X48" s="53">
        <f t="shared" si="7"/>
        <v>553308188</v>
      </c>
      <c r="Y48" s="53">
        <f t="shared" si="7"/>
        <v>1332162</v>
      </c>
      <c r="Z48" s="54">
        <f>+IF(X48&lt;&gt;0,+(Y48/X48)*100,0)</f>
        <v>0.2407631097626193</v>
      </c>
      <c r="AA48" s="55">
        <f>SUM(AA45:AA47)</f>
        <v>553308188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1483464</v>
      </c>
      <c r="D6" s="18"/>
      <c r="E6" s="19">
        <v>58692136</v>
      </c>
      <c r="F6" s="20">
        <v>9516437</v>
      </c>
      <c r="G6" s="20">
        <v>-8319527</v>
      </c>
      <c r="H6" s="20">
        <v>7183414</v>
      </c>
      <c r="I6" s="20">
        <v>-3412194</v>
      </c>
      <c r="J6" s="20">
        <v>-4548307</v>
      </c>
      <c r="K6" s="20">
        <v>6395560</v>
      </c>
      <c r="L6" s="20">
        <v>5464404</v>
      </c>
      <c r="M6" s="20">
        <v>-2790265</v>
      </c>
      <c r="N6" s="20">
        <v>9069699</v>
      </c>
      <c r="O6" s="20">
        <v>-6560618</v>
      </c>
      <c r="P6" s="20">
        <v>-790575</v>
      </c>
      <c r="Q6" s="20">
        <v>21259597</v>
      </c>
      <c r="R6" s="20">
        <v>13908404</v>
      </c>
      <c r="S6" s="20">
        <v>-13039000</v>
      </c>
      <c r="T6" s="20">
        <v>-8827600</v>
      </c>
      <c r="U6" s="20">
        <v>5508542</v>
      </c>
      <c r="V6" s="20">
        <v>-16358058</v>
      </c>
      <c r="W6" s="20">
        <v>2071738</v>
      </c>
      <c r="X6" s="20">
        <v>9516437</v>
      </c>
      <c r="Y6" s="20">
        <v>-7444699</v>
      </c>
      <c r="Z6" s="21">
        <v>-78.23</v>
      </c>
      <c r="AA6" s="22">
        <v>9516437</v>
      </c>
    </row>
    <row r="7" spans="1:27" ht="12.75">
      <c r="A7" s="23" t="s">
        <v>34</v>
      </c>
      <c r="B7" s="17"/>
      <c r="C7" s="18">
        <v>311611936</v>
      </c>
      <c r="D7" s="18"/>
      <c r="E7" s="19">
        <v>173863496</v>
      </c>
      <c r="F7" s="20">
        <v>280450742</v>
      </c>
      <c r="G7" s="20">
        <v>62000000</v>
      </c>
      <c r="H7" s="20">
        <v>-10018429</v>
      </c>
      <c r="I7" s="20">
        <v>-16035004</v>
      </c>
      <c r="J7" s="20">
        <v>35946567</v>
      </c>
      <c r="K7" s="20">
        <v>-22092223</v>
      </c>
      <c r="L7" s="20">
        <v>-22210980</v>
      </c>
      <c r="M7" s="20">
        <v>363614814</v>
      </c>
      <c r="N7" s="20">
        <v>319311611</v>
      </c>
      <c r="O7" s="20">
        <v>-6047042</v>
      </c>
      <c r="P7" s="20">
        <v>-10172872</v>
      </c>
      <c r="Q7" s="20">
        <v>28822730</v>
      </c>
      <c r="R7" s="20">
        <v>12602816</v>
      </c>
      <c r="S7" s="20">
        <v>2959067</v>
      </c>
      <c r="T7" s="20">
        <v>-2401558</v>
      </c>
      <c r="U7" s="20">
        <v>-17653720</v>
      </c>
      <c r="V7" s="20">
        <v>-17096211</v>
      </c>
      <c r="W7" s="20">
        <v>350764783</v>
      </c>
      <c r="X7" s="20">
        <v>280450742</v>
      </c>
      <c r="Y7" s="20">
        <v>70314041</v>
      </c>
      <c r="Z7" s="21">
        <v>25.07</v>
      </c>
      <c r="AA7" s="22">
        <v>280450742</v>
      </c>
    </row>
    <row r="8" spans="1:27" ht="12.75">
      <c r="A8" s="23" t="s">
        <v>35</v>
      </c>
      <c r="B8" s="17"/>
      <c r="C8" s="18">
        <v>13802188</v>
      </c>
      <c r="D8" s="18"/>
      <c r="E8" s="19">
        <v>10199345</v>
      </c>
      <c r="F8" s="20">
        <v>15543997</v>
      </c>
      <c r="G8" s="20">
        <v>19535892</v>
      </c>
      <c r="H8" s="20">
        <v>2055207</v>
      </c>
      <c r="I8" s="20">
        <v>7814912</v>
      </c>
      <c r="J8" s="20">
        <v>29406011</v>
      </c>
      <c r="K8" s="20">
        <v>-5732570</v>
      </c>
      <c r="L8" s="20">
        <v>-856896</v>
      </c>
      <c r="M8" s="20">
        <v>11875988</v>
      </c>
      <c r="N8" s="20">
        <v>5286522</v>
      </c>
      <c r="O8" s="20"/>
      <c r="P8" s="20"/>
      <c r="Q8" s="20">
        <v>673752</v>
      </c>
      <c r="R8" s="20">
        <v>673752</v>
      </c>
      <c r="S8" s="20">
        <v>2687791</v>
      </c>
      <c r="T8" s="20">
        <v>1585176</v>
      </c>
      <c r="U8" s="20">
        <v>1688075</v>
      </c>
      <c r="V8" s="20">
        <v>5961042</v>
      </c>
      <c r="W8" s="20">
        <v>41327327</v>
      </c>
      <c r="X8" s="20">
        <v>15543997</v>
      </c>
      <c r="Y8" s="20">
        <v>25783330</v>
      </c>
      <c r="Z8" s="21">
        <v>165.87</v>
      </c>
      <c r="AA8" s="22">
        <v>15543997</v>
      </c>
    </row>
    <row r="9" spans="1:27" ht="12.75">
      <c r="A9" s="23" t="s">
        <v>36</v>
      </c>
      <c r="B9" s="17"/>
      <c r="C9" s="18">
        <v>4704947</v>
      </c>
      <c r="D9" s="18"/>
      <c r="E9" s="19">
        <v>13544672</v>
      </c>
      <c r="F9" s="20">
        <v>6735467</v>
      </c>
      <c r="G9" s="20">
        <v>629659</v>
      </c>
      <c r="H9" s="20">
        <v>992831</v>
      </c>
      <c r="I9" s="20">
        <v>2871122</v>
      </c>
      <c r="J9" s="20">
        <v>4493612</v>
      </c>
      <c r="K9" s="20">
        <v>1123768</v>
      </c>
      <c r="L9" s="20">
        <v>-3166441</v>
      </c>
      <c r="M9" s="20">
        <v>10465215</v>
      </c>
      <c r="N9" s="20">
        <v>8422542</v>
      </c>
      <c r="O9" s="20">
        <v>615878</v>
      </c>
      <c r="P9" s="20">
        <v>366228</v>
      </c>
      <c r="Q9" s="20">
        <v>749799</v>
      </c>
      <c r="R9" s="20">
        <v>1731905</v>
      </c>
      <c r="S9" s="20">
        <v>706103</v>
      </c>
      <c r="T9" s="20">
        <v>820389</v>
      </c>
      <c r="U9" s="20">
        <v>846205</v>
      </c>
      <c r="V9" s="20">
        <v>2372697</v>
      </c>
      <c r="W9" s="20">
        <v>17020756</v>
      </c>
      <c r="X9" s="20">
        <v>6735467</v>
      </c>
      <c r="Y9" s="20">
        <v>10285289</v>
      </c>
      <c r="Z9" s="21">
        <v>152.7</v>
      </c>
      <c r="AA9" s="22">
        <v>6735467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411148</v>
      </c>
      <c r="D11" s="18"/>
      <c r="E11" s="19">
        <v>801900</v>
      </c>
      <c r="F11" s="20">
        <v>411148</v>
      </c>
      <c r="G11" s="20">
        <v>67225</v>
      </c>
      <c r="H11" s="20">
        <v>544501</v>
      </c>
      <c r="I11" s="20">
        <v>1033068</v>
      </c>
      <c r="J11" s="20">
        <v>1644794</v>
      </c>
      <c r="K11" s="20">
        <v>-264682</v>
      </c>
      <c r="L11" s="20">
        <v>54799</v>
      </c>
      <c r="M11" s="20">
        <v>466088</v>
      </c>
      <c r="N11" s="20">
        <v>256205</v>
      </c>
      <c r="O11" s="20">
        <v>-790681</v>
      </c>
      <c r="P11" s="20">
        <v>59201</v>
      </c>
      <c r="Q11" s="20">
        <v>-250591</v>
      </c>
      <c r="R11" s="20">
        <v>-982071</v>
      </c>
      <c r="S11" s="20">
        <v>-24368</v>
      </c>
      <c r="T11" s="20">
        <v>32475</v>
      </c>
      <c r="U11" s="20">
        <v>42006</v>
      </c>
      <c r="V11" s="20">
        <v>50113</v>
      </c>
      <c r="W11" s="20">
        <v>969041</v>
      </c>
      <c r="X11" s="20">
        <v>411148</v>
      </c>
      <c r="Y11" s="20">
        <v>557893</v>
      </c>
      <c r="Z11" s="21">
        <v>135.69</v>
      </c>
      <c r="AA11" s="22">
        <v>411148</v>
      </c>
    </row>
    <row r="12" spans="1:27" ht="12.75">
      <c r="A12" s="27" t="s">
        <v>39</v>
      </c>
      <c r="B12" s="28"/>
      <c r="C12" s="29">
        <f aca="true" t="shared" si="0" ref="C12:Y12">SUM(C6:C11)</f>
        <v>332013683</v>
      </c>
      <c r="D12" s="29">
        <f>SUM(D6:D11)</f>
        <v>0</v>
      </c>
      <c r="E12" s="30">
        <f t="shared" si="0"/>
        <v>257101549</v>
      </c>
      <c r="F12" s="31">
        <f t="shared" si="0"/>
        <v>312657791</v>
      </c>
      <c r="G12" s="31">
        <f t="shared" si="0"/>
        <v>73913249</v>
      </c>
      <c r="H12" s="31">
        <f t="shared" si="0"/>
        <v>757524</v>
      </c>
      <c r="I12" s="31">
        <f t="shared" si="0"/>
        <v>-7728096</v>
      </c>
      <c r="J12" s="31">
        <f t="shared" si="0"/>
        <v>66942677</v>
      </c>
      <c r="K12" s="31">
        <f t="shared" si="0"/>
        <v>-20570147</v>
      </c>
      <c r="L12" s="31">
        <f t="shared" si="0"/>
        <v>-20715114</v>
      </c>
      <c r="M12" s="31">
        <f t="shared" si="0"/>
        <v>383631840</v>
      </c>
      <c r="N12" s="31">
        <f t="shared" si="0"/>
        <v>342346579</v>
      </c>
      <c r="O12" s="31">
        <f t="shared" si="0"/>
        <v>-12782463</v>
      </c>
      <c r="P12" s="31">
        <f t="shared" si="0"/>
        <v>-10538018</v>
      </c>
      <c r="Q12" s="31">
        <f t="shared" si="0"/>
        <v>51255287</v>
      </c>
      <c r="R12" s="31">
        <f t="shared" si="0"/>
        <v>27934806</v>
      </c>
      <c r="S12" s="31">
        <f t="shared" si="0"/>
        <v>-6710407</v>
      </c>
      <c r="T12" s="31">
        <f t="shared" si="0"/>
        <v>-8791118</v>
      </c>
      <c r="U12" s="31">
        <f t="shared" si="0"/>
        <v>-9568892</v>
      </c>
      <c r="V12" s="31">
        <f t="shared" si="0"/>
        <v>-25070417</v>
      </c>
      <c r="W12" s="31">
        <f t="shared" si="0"/>
        <v>412153645</v>
      </c>
      <c r="X12" s="31">
        <f t="shared" si="0"/>
        <v>312657791</v>
      </c>
      <c r="Y12" s="31">
        <f t="shared" si="0"/>
        <v>99495854</v>
      </c>
      <c r="Z12" s="32">
        <f>+IF(X12&lt;&gt;0,+(Y12/X12)*100,0)</f>
        <v>31.822605053843038</v>
      </c>
      <c r="AA12" s="33">
        <f>SUM(AA6:AA11)</f>
        <v>312657791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45607000</v>
      </c>
      <c r="D17" s="18"/>
      <c r="E17" s="19">
        <v>33374632</v>
      </c>
      <c r="F17" s="20">
        <v>45607000</v>
      </c>
      <c r="G17" s="20"/>
      <c r="H17" s="20"/>
      <c r="I17" s="20"/>
      <c r="J17" s="20"/>
      <c r="K17" s="20"/>
      <c r="L17" s="20"/>
      <c r="M17" s="20">
        <v>45607000</v>
      </c>
      <c r="N17" s="20">
        <v>45607000</v>
      </c>
      <c r="O17" s="20"/>
      <c r="P17" s="20"/>
      <c r="Q17" s="20"/>
      <c r="R17" s="20"/>
      <c r="S17" s="20"/>
      <c r="T17" s="20"/>
      <c r="U17" s="20"/>
      <c r="V17" s="20"/>
      <c r="W17" s="20">
        <v>45607000</v>
      </c>
      <c r="X17" s="20">
        <v>45607000</v>
      </c>
      <c r="Y17" s="20"/>
      <c r="Z17" s="21"/>
      <c r="AA17" s="22">
        <v>45607000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414353908</v>
      </c>
      <c r="D19" s="18"/>
      <c r="E19" s="19">
        <v>510062784</v>
      </c>
      <c r="F19" s="20">
        <v>465870413</v>
      </c>
      <c r="G19" s="20">
        <v>7504778</v>
      </c>
      <c r="H19" s="20">
        <v>3545184</v>
      </c>
      <c r="I19" s="20">
        <v>7735455</v>
      </c>
      <c r="J19" s="20">
        <v>18785417</v>
      </c>
      <c r="K19" s="20">
        <v>4173223</v>
      </c>
      <c r="L19" s="20">
        <v>6925813</v>
      </c>
      <c r="M19" s="20">
        <v>410001793</v>
      </c>
      <c r="N19" s="20">
        <v>421100829</v>
      </c>
      <c r="O19" s="20">
        <v>1575925</v>
      </c>
      <c r="P19" s="20">
        <v>298390</v>
      </c>
      <c r="Q19" s="20">
        <v>747892</v>
      </c>
      <c r="R19" s="20">
        <v>2622207</v>
      </c>
      <c r="S19" s="20">
        <v>2061718</v>
      </c>
      <c r="T19" s="20">
        <v>45180</v>
      </c>
      <c r="U19" s="20">
        <v>1141437</v>
      </c>
      <c r="V19" s="20">
        <v>3248335</v>
      </c>
      <c r="W19" s="20">
        <v>445756788</v>
      </c>
      <c r="X19" s="20">
        <v>465870413</v>
      </c>
      <c r="Y19" s="20">
        <v>-20113625</v>
      </c>
      <c r="Z19" s="21">
        <v>-4.32</v>
      </c>
      <c r="AA19" s="22">
        <v>465870413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265403</v>
      </c>
      <c r="D22" s="18"/>
      <c r="E22" s="19">
        <v>548266</v>
      </c>
      <c r="F22" s="20">
        <v>232326</v>
      </c>
      <c r="G22" s="20"/>
      <c r="H22" s="20"/>
      <c r="I22" s="20"/>
      <c r="J22" s="20"/>
      <c r="K22" s="20"/>
      <c r="L22" s="20"/>
      <c r="M22" s="20">
        <v>206085</v>
      </c>
      <c r="N22" s="20">
        <v>206085</v>
      </c>
      <c r="O22" s="20"/>
      <c r="P22" s="20"/>
      <c r="Q22" s="20"/>
      <c r="R22" s="20"/>
      <c r="S22" s="20"/>
      <c r="T22" s="20"/>
      <c r="U22" s="20"/>
      <c r="V22" s="20"/>
      <c r="W22" s="20">
        <v>206085</v>
      </c>
      <c r="X22" s="20">
        <v>232326</v>
      </c>
      <c r="Y22" s="20">
        <v>-26241</v>
      </c>
      <c r="Z22" s="21">
        <v>-11.29</v>
      </c>
      <c r="AA22" s="22">
        <v>232326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460226311</v>
      </c>
      <c r="D24" s="29">
        <f>SUM(D15:D23)</f>
        <v>0</v>
      </c>
      <c r="E24" s="36">
        <f t="shared" si="1"/>
        <v>543985682</v>
      </c>
      <c r="F24" s="37">
        <f t="shared" si="1"/>
        <v>511709739</v>
      </c>
      <c r="G24" s="37">
        <f t="shared" si="1"/>
        <v>7504778</v>
      </c>
      <c r="H24" s="37">
        <f t="shared" si="1"/>
        <v>3545184</v>
      </c>
      <c r="I24" s="37">
        <f t="shared" si="1"/>
        <v>7735455</v>
      </c>
      <c r="J24" s="37">
        <f t="shared" si="1"/>
        <v>18785417</v>
      </c>
      <c r="K24" s="37">
        <f t="shared" si="1"/>
        <v>4173223</v>
      </c>
      <c r="L24" s="37">
        <f t="shared" si="1"/>
        <v>6925813</v>
      </c>
      <c r="M24" s="37">
        <f t="shared" si="1"/>
        <v>455814878</v>
      </c>
      <c r="N24" s="37">
        <f t="shared" si="1"/>
        <v>466913914</v>
      </c>
      <c r="O24" s="37">
        <f t="shared" si="1"/>
        <v>1575925</v>
      </c>
      <c r="P24" s="37">
        <f t="shared" si="1"/>
        <v>298390</v>
      </c>
      <c r="Q24" s="37">
        <f t="shared" si="1"/>
        <v>747892</v>
      </c>
      <c r="R24" s="37">
        <f t="shared" si="1"/>
        <v>2622207</v>
      </c>
      <c r="S24" s="37">
        <f t="shared" si="1"/>
        <v>2061718</v>
      </c>
      <c r="T24" s="37">
        <f t="shared" si="1"/>
        <v>45180</v>
      </c>
      <c r="U24" s="37">
        <f t="shared" si="1"/>
        <v>1141437</v>
      </c>
      <c r="V24" s="37">
        <f t="shared" si="1"/>
        <v>3248335</v>
      </c>
      <c r="W24" s="37">
        <f t="shared" si="1"/>
        <v>491569873</v>
      </c>
      <c r="X24" s="37">
        <f t="shared" si="1"/>
        <v>511709739</v>
      </c>
      <c r="Y24" s="37">
        <f t="shared" si="1"/>
        <v>-20139866</v>
      </c>
      <c r="Z24" s="38">
        <f>+IF(X24&lt;&gt;0,+(Y24/X24)*100,0)</f>
        <v>-3.9357988455248063</v>
      </c>
      <c r="AA24" s="39">
        <f>SUM(AA15:AA23)</f>
        <v>511709739</v>
      </c>
    </row>
    <row r="25" spans="1:27" ht="12.75">
      <c r="A25" s="27" t="s">
        <v>50</v>
      </c>
      <c r="B25" s="28"/>
      <c r="C25" s="29">
        <f aca="true" t="shared" si="2" ref="C25:Y25">+C12+C24</f>
        <v>792239994</v>
      </c>
      <c r="D25" s="29">
        <f>+D12+D24</f>
        <v>0</v>
      </c>
      <c r="E25" s="30">
        <f t="shared" si="2"/>
        <v>801087231</v>
      </c>
      <c r="F25" s="31">
        <f t="shared" si="2"/>
        <v>824367530</v>
      </c>
      <c r="G25" s="31">
        <f t="shared" si="2"/>
        <v>81418027</v>
      </c>
      <c r="H25" s="31">
        <f t="shared" si="2"/>
        <v>4302708</v>
      </c>
      <c r="I25" s="31">
        <f t="shared" si="2"/>
        <v>7359</v>
      </c>
      <c r="J25" s="31">
        <f t="shared" si="2"/>
        <v>85728094</v>
      </c>
      <c r="K25" s="31">
        <f t="shared" si="2"/>
        <v>-16396924</v>
      </c>
      <c r="L25" s="31">
        <f t="shared" si="2"/>
        <v>-13789301</v>
      </c>
      <c r="M25" s="31">
        <f t="shared" si="2"/>
        <v>839446718</v>
      </c>
      <c r="N25" s="31">
        <f t="shared" si="2"/>
        <v>809260493</v>
      </c>
      <c r="O25" s="31">
        <f t="shared" si="2"/>
        <v>-11206538</v>
      </c>
      <c r="P25" s="31">
        <f t="shared" si="2"/>
        <v>-10239628</v>
      </c>
      <c r="Q25" s="31">
        <f t="shared" si="2"/>
        <v>52003179</v>
      </c>
      <c r="R25" s="31">
        <f t="shared" si="2"/>
        <v>30557013</v>
      </c>
      <c r="S25" s="31">
        <f t="shared" si="2"/>
        <v>-4648689</v>
      </c>
      <c r="T25" s="31">
        <f t="shared" si="2"/>
        <v>-8745938</v>
      </c>
      <c r="U25" s="31">
        <f t="shared" si="2"/>
        <v>-8427455</v>
      </c>
      <c r="V25" s="31">
        <f t="shared" si="2"/>
        <v>-21822082</v>
      </c>
      <c r="W25" s="31">
        <f t="shared" si="2"/>
        <v>903723518</v>
      </c>
      <c r="X25" s="31">
        <f t="shared" si="2"/>
        <v>824367530</v>
      </c>
      <c r="Y25" s="31">
        <f t="shared" si="2"/>
        <v>79355988</v>
      </c>
      <c r="Z25" s="32">
        <f>+IF(X25&lt;&gt;0,+(Y25/X25)*100,0)</f>
        <v>9.626287440020837</v>
      </c>
      <c r="AA25" s="33">
        <f>+AA12+AA24</f>
        <v>824367530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854848</v>
      </c>
      <c r="D30" s="18"/>
      <c r="E30" s="19">
        <v>870559</v>
      </c>
      <c r="F30" s="20">
        <v>870554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870554</v>
      </c>
      <c r="Y30" s="20">
        <v>-870554</v>
      </c>
      <c r="Z30" s="21">
        <v>-100</v>
      </c>
      <c r="AA30" s="22">
        <v>870554</v>
      </c>
    </row>
    <row r="31" spans="1:27" ht="12.75">
      <c r="A31" s="23" t="s">
        <v>55</v>
      </c>
      <c r="B31" s="17"/>
      <c r="C31" s="18">
        <v>1629794</v>
      </c>
      <c r="D31" s="18"/>
      <c r="E31" s="19">
        <v>1724458</v>
      </c>
      <c r="F31" s="20">
        <v>1724458</v>
      </c>
      <c r="G31" s="20"/>
      <c r="H31" s="20"/>
      <c r="I31" s="20"/>
      <c r="J31" s="20"/>
      <c r="K31" s="20">
        <v>27058</v>
      </c>
      <c r="L31" s="20">
        <v>2112</v>
      </c>
      <c r="M31" s="20">
        <v>1629794</v>
      </c>
      <c r="N31" s="20">
        <v>1658964</v>
      </c>
      <c r="O31" s="20"/>
      <c r="P31" s="20"/>
      <c r="Q31" s="20">
        <v>3712</v>
      </c>
      <c r="R31" s="20">
        <v>3712</v>
      </c>
      <c r="S31" s="20"/>
      <c r="T31" s="20"/>
      <c r="U31" s="20"/>
      <c r="V31" s="20"/>
      <c r="W31" s="20">
        <v>1662676</v>
      </c>
      <c r="X31" s="20">
        <v>1724458</v>
      </c>
      <c r="Y31" s="20">
        <v>-61782</v>
      </c>
      <c r="Z31" s="21">
        <v>-3.58</v>
      </c>
      <c r="AA31" s="22">
        <v>1724458</v>
      </c>
    </row>
    <row r="32" spans="1:27" ht="12.75">
      <c r="A32" s="23" t="s">
        <v>56</v>
      </c>
      <c r="B32" s="17"/>
      <c r="C32" s="18">
        <v>29164889</v>
      </c>
      <c r="D32" s="18"/>
      <c r="E32" s="19">
        <v>23759645</v>
      </c>
      <c r="F32" s="20">
        <v>26404729</v>
      </c>
      <c r="G32" s="20">
        <v>15935222</v>
      </c>
      <c r="H32" s="20">
        <v>1726406</v>
      </c>
      <c r="I32" s="20">
        <v>7838367</v>
      </c>
      <c r="J32" s="20">
        <v>25499995</v>
      </c>
      <c r="K32" s="20">
        <v>-4092576</v>
      </c>
      <c r="L32" s="20">
        <v>-951469</v>
      </c>
      <c r="M32" s="20">
        <v>54703392</v>
      </c>
      <c r="N32" s="20">
        <v>49659347</v>
      </c>
      <c r="O32" s="20">
        <v>-561099</v>
      </c>
      <c r="P32" s="20">
        <v>-16293220</v>
      </c>
      <c r="Q32" s="20">
        <v>25096570</v>
      </c>
      <c r="R32" s="20">
        <v>8242251</v>
      </c>
      <c r="S32" s="20">
        <v>-566520</v>
      </c>
      <c r="T32" s="20">
        <v>549259</v>
      </c>
      <c r="U32" s="20">
        <v>248508</v>
      </c>
      <c r="V32" s="20">
        <v>231247</v>
      </c>
      <c r="W32" s="20">
        <v>83632840</v>
      </c>
      <c r="X32" s="20">
        <v>26404729</v>
      </c>
      <c r="Y32" s="20">
        <v>57228111</v>
      </c>
      <c r="Z32" s="21">
        <v>216.73</v>
      </c>
      <c r="AA32" s="22">
        <v>26404729</v>
      </c>
    </row>
    <row r="33" spans="1:27" ht="12.75">
      <c r="A33" s="23" t="s">
        <v>57</v>
      </c>
      <c r="B33" s="17"/>
      <c r="C33" s="18">
        <v>12571505</v>
      </c>
      <c r="D33" s="18"/>
      <c r="E33" s="19">
        <v>10813254</v>
      </c>
      <c r="F33" s="20">
        <v>13935522</v>
      </c>
      <c r="G33" s="20">
        <v>-455848</v>
      </c>
      <c r="H33" s="20">
        <v>-39029</v>
      </c>
      <c r="I33" s="20">
        <v>-121099</v>
      </c>
      <c r="J33" s="20">
        <v>-615976</v>
      </c>
      <c r="K33" s="20"/>
      <c r="L33" s="20">
        <v>-4021118</v>
      </c>
      <c r="M33" s="20">
        <v>9159067</v>
      </c>
      <c r="N33" s="20">
        <v>5137949</v>
      </c>
      <c r="O33" s="20">
        <v>-647560</v>
      </c>
      <c r="P33" s="20">
        <v>-26333</v>
      </c>
      <c r="Q33" s="20"/>
      <c r="R33" s="20">
        <v>-673893</v>
      </c>
      <c r="S33" s="20"/>
      <c r="T33" s="20"/>
      <c r="U33" s="20">
        <v>-1181464</v>
      </c>
      <c r="V33" s="20">
        <v>-1181464</v>
      </c>
      <c r="W33" s="20">
        <v>2666616</v>
      </c>
      <c r="X33" s="20">
        <v>13935522</v>
      </c>
      <c r="Y33" s="20">
        <v>-11268906</v>
      </c>
      <c r="Z33" s="21">
        <v>-80.86</v>
      </c>
      <c r="AA33" s="22">
        <v>13935522</v>
      </c>
    </row>
    <row r="34" spans="1:27" ht="12.75">
      <c r="A34" s="27" t="s">
        <v>58</v>
      </c>
      <c r="B34" s="28"/>
      <c r="C34" s="29">
        <f aca="true" t="shared" si="3" ref="C34:Y34">SUM(C29:C33)</f>
        <v>44221036</v>
      </c>
      <c r="D34" s="29">
        <f>SUM(D29:D33)</f>
        <v>0</v>
      </c>
      <c r="E34" s="30">
        <f t="shared" si="3"/>
        <v>37167916</v>
      </c>
      <c r="F34" s="31">
        <f t="shared" si="3"/>
        <v>42935263</v>
      </c>
      <c r="G34" s="31">
        <f t="shared" si="3"/>
        <v>15479374</v>
      </c>
      <c r="H34" s="31">
        <f t="shared" si="3"/>
        <v>1687377</v>
      </c>
      <c r="I34" s="31">
        <f t="shared" si="3"/>
        <v>7717268</v>
      </c>
      <c r="J34" s="31">
        <f t="shared" si="3"/>
        <v>24884019</v>
      </c>
      <c r="K34" s="31">
        <f t="shared" si="3"/>
        <v>-4065518</v>
      </c>
      <c r="L34" s="31">
        <f t="shared" si="3"/>
        <v>-4970475</v>
      </c>
      <c r="M34" s="31">
        <f t="shared" si="3"/>
        <v>65492253</v>
      </c>
      <c r="N34" s="31">
        <f t="shared" si="3"/>
        <v>56456260</v>
      </c>
      <c r="O34" s="31">
        <f t="shared" si="3"/>
        <v>-1208659</v>
      </c>
      <c r="P34" s="31">
        <f t="shared" si="3"/>
        <v>-16319553</v>
      </c>
      <c r="Q34" s="31">
        <f t="shared" si="3"/>
        <v>25100282</v>
      </c>
      <c r="R34" s="31">
        <f t="shared" si="3"/>
        <v>7572070</v>
      </c>
      <c r="S34" s="31">
        <f t="shared" si="3"/>
        <v>-566520</v>
      </c>
      <c r="T34" s="31">
        <f t="shared" si="3"/>
        <v>549259</v>
      </c>
      <c r="U34" s="31">
        <f t="shared" si="3"/>
        <v>-932956</v>
      </c>
      <c r="V34" s="31">
        <f t="shared" si="3"/>
        <v>-950217</v>
      </c>
      <c r="W34" s="31">
        <f t="shared" si="3"/>
        <v>87962132</v>
      </c>
      <c r="X34" s="31">
        <f t="shared" si="3"/>
        <v>42935263</v>
      </c>
      <c r="Y34" s="31">
        <f t="shared" si="3"/>
        <v>45026869</v>
      </c>
      <c r="Z34" s="32">
        <f>+IF(X34&lt;&gt;0,+(Y34/X34)*100,0)</f>
        <v>104.87153415131054</v>
      </c>
      <c r="AA34" s="33">
        <f>SUM(AA29:AA33)</f>
        <v>42935263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9504811</v>
      </c>
      <c r="D37" s="18"/>
      <c r="E37" s="19">
        <v>8634182</v>
      </c>
      <c r="F37" s="20">
        <v>8641164</v>
      </c>
      <c r="G37" s="20"/>
      <c r="H37" s="20"/>
      <c r="I37" s="20">
        <v>-423523</v>
      </c>
      <c r="J37" s="20">
        <v>-423523</v>
      </c>
      <c r="K37" s="20">
        <v>-425383</v>
      </c>
      <c r="L37" s="20"/>
      <c r="M37" s="20">
        <v>10366566</v>
      </c>
      <c r="N37" s="20">
        <v>9941183</v>
      </c>
      <c r="O37" s="20"/>
      <c r="P37" s="20"/>
      <c r="Q37" s="20"/>
      <c r="R37" s="20"/>
      <c r="S37" s="20"/>
      <c r="T37" s="20"/>
      <c r="U37" s="20">
        <v>-429131</v>
      </c>
      <c r="V37" s="20">
        <v>-429131</v>
      </c>
      <c r="W37" s="20">
        <v>9088529</v>
      </c>
      <c r="X37" s="20">
        <v>8641164</v>
      </c>
      <c r="Y37" s="20">
        <v>447365</v>
      </c>
      <c r="Z37" s="21">
        <v>5.18</v>
      </c>
      <c r="AA37" s="22">
        <v>8641164</v>
      </c>
    </row>
    <row r="38" spans="1:27" ht="12.75">
      <c r="A38" s="23" t="s">
        <v>57</v>
      </c>
      <c r="B38" s="17"/>
      <c r="C38" s="18">
        <v>21501473</v>
      </c>
      <c r="D38" s="18"/>
      <c r="E38" s="19">
        <v>26652043</v>
      </c>
      <c r="F38" s="20">
        <v>24081452</v>
      </c>
      <c r="G38" s="20">
        <v>-11246</v>
      </c>
      <c r="H38" s="20">
        <v>-18558</v>
      </c>
      <c r="I38" s="20">
        <v>-18558</v>
      </c>
      <c r="J38" s="20">
        <v>-48362</v>
      </c>
      <c r="K38" s="20">
        <v>-34827</v>
      </c>
      <c r="L38" s="20">
        <v>-18558</v>
      </c>
      <c r="M38" s="20">
        <v>21817076</v>
      </c>
      <c r="N38" s="20">
        <v>21763691</v>
      </c>
      <c r="O38" s="20">
        <v>-19836</v>
      </c>
      <c r="P38" s="20">
        <v>-65288</v>
      </c>
      <c r="Q38" s="20">
        <v>-34317</v>
      </c>
      <c r="R38" s="20">
        <v>-119441</v>
      </c>
      <c r="S38" s="20">
        <v>-33315</v>
      </c>
      <c r="T38" s="20">
        <v>-20635</v>
      </c>
      <c r="U38" s="20">
        <v>-20635</v>
      </c>
      <c r="V38" s="20">
        <v>-74585</v>
      </c>
      <c r="W38" s="20">
        <v>21521303</v>
      </c>
      <c r="X38" s="20">
        <v>24081452</v>
      </c>
      <c r="Y38" s="20">
        <v>-2560149</v>
      </c>
      <c r="Z38" s="21">
        <v>-10.63</v>
      </c>
      <c r="AA38" s="22">
        <v>24081452</v>
      </c>
    </row>
    <row r="39" spans="1:27" ht="12.75">
      <c r="A39" s="27" t="s">
        <v>61</v>
      </c>
      <c r="B39" s="35"/>
      <c r="C39" s="29">
        <f aca="true" t="shared" si="4" ref="C39:Y39">SUM(C37:C38)</f>
        <v>31006284</v>
      </c>
      <c r="D39" s="29">
        <f>SUM(D37:D38)</f>
        <v>0</v>
      </c>
      <c r="E39" s="36">
        <f t="shared" si="4"/>
        <v>35286225</v>
      </c>
      <c r="F39" s="37">
        <f t="shared" si="4"/>
        <v>32722616</v>
      </c>
      <c r="G39" s="37">
        <f t="shared" si="4"/>
        <v>-11246</v>
      </c>
      <c r="H39" s="37">
        <f t="shared" si="4"/>
        <v>-18558</v>
      </c>
      <c r="I39" s="37">
        <f t="shared" si="4"/>
        <v>-442081</v>
      </c>
      <c r="J39" s="37">
        <f t="shared" si="4"/>
        <v>-471885</v>
      </c>
      <c r="K39" s="37">
        <f t="shared" si="4"/>
        <v>-460210</v>
      </c>
      <c r="L39" s="37">
        <f t="shared" si="4"/>
        <v>-18558</v>
      </c>
      <c r="M39" s="37">
        <f t="shared" si="4"/>
        <v>32183642</v>
      </c>
      <c r="N39" s="37">
        <f t="shared" si="4"/>
        <v>31704874</v>
      </c>
      <c r="O39" s="37">
        <f t="shared" si="4"/>
        <v>-19836</v>
      </c>
      <c r="P39" s="37">
        <f t="shared" si="4"/>
        <v>-65288</v>
      </c>
      <c r="Q39" s="37">
        <f t="shared" si="4"/>
        <v>-34317</v>
      </c>
      <c r="R39" s="37">
        <f t="shared" si="4"/>
        <v>-119441</v>
      </c>
      <c r="S39" s="37">
        <f t="shared" si="4"/>
        <v>-33315</v>
      </c>
      <c r="T39" s="37">
        <f t="shared" si="4"/>
        <v>-20635</v>
      </c>
      <c r="U39" s="37">
        <f t="shared" si="4"/>
        <v>-449766</v>
      </c>
      <c r="V39" s="37">
        <f t="shared" si="4"/>
        <v>-503716</v>
      </c>
      <c r="W39" s="37">
        <f t="shared" si="4"/>
        <v>30609832</v>
      </c>
      <c r="X39" s="37">
        <f t="shared" si="4"/>
        <v>32722616</v>
      </c>
      <c r="Y39" s="37">
        <f t="shared" si="4"/>
        <v>-2112784</v>
      </c>
      <c r="Z39" s="38">
        <f>+IF(X39&lt;&gt;0,+(Y39/X39)*100,0)</f>
        <v>-6.456647598101569</v>
      </c>
      <c r="AA39" s="39">
        <f>SUM(AA37:AA38)</f>
        <v>32722616</v>
      </c>
    </row>
    <row r="40" spans="1:27" ht="12.75">
      <c r="A40" s="27" t="s">
        <v>62</v>
      </c>
      <c r="B40" s="28"/>
      <c r="C40" s="29">
        <f aca="true" t="shared" si="5" ref="C40:Y40">+C34+C39</f>
        <v>75227320</v>
      </c>
      <c r="D40" s="29">
        <f>+D34+D39</f>
        <v>0</v>
      </c>
      <c r="E40" s="30">
        <f t="shared" si="5"/>
        <v>72454141</v>
      </c>
      <c r="F40" s="31">
        <f t="shared" si="5"/>
        <v>75657879</v>
      </c>
      <c r="G40" s="31">
        <f t="shared" si="5"/>
        <v>15468128</v>
      </c>
      <c r="H40" s="31">
        <f t="shared" si="5"/>
        <v>1668819</v>
      </c>
      <c r="I40" s="31">
        <f t="shared" si="5"/>
        <v>7275187</v>
      </c>
      <c r="J40" s="31">
        <f t="shared" si="5"/>
        <v>24412134</v>
      </c>
      <c r="K40" s="31">
        <f t="shared" si="5"/>
        <v>-4525728</v>
      </c>
      <c r="L40" s="31">
        <f t="shared" si="5"/>
        <v>-4989033</v>
      </c>
      <c r="M40" s="31">
        <f t="shared" si="5"/>
        <v>97675895</v>
      </c>
      <c r="N40" s="31">
        <f t="shared" si="5"/>
        <v>88161134</v>
      </c>
      <c r="O40" s="31">
        <f t="shared" si="5"/>
        <v>-1228495</v>
      </c>
      <c r="P40" s="31">
        <f t="shared" si="5"/>
        <v>-16384841</v>
      </c>
      <c r="Q40" s="31">
        <f t="shared" si="5"/>
        <v>25065965</v>
      </c>
      <c r="R40" s="31">
        <f t="shared" si="5"/>
        <v>7452629</v>
      </c>
      <c r="S40" s="31">
        <f t="shared" si="5"/>
        <v>-599835</v>
      </c>
      <c r="T40" s="31">
        <f t="shared" si="5"/>
        <v>528624</v>
      </c>
      <c r="U40" s="31">
        <f t="shared" si="5"/>
        <v>-1382722</v>
      </c>
      <c r="V40" s="31">
        <f t="shared" si="5"/>
        <v>-1453933</v>
      </c>
      <c r="W40" s="31">
        <f t="shared" si="5"/>
        <v>118571964</v>
      </c>
      <c r="X40" s="31">
        <f t="shared" si="5"/>
        <v>75657879</v>
      </c>
      <c r="Y40" s="31">
        <f t="shared" si="5"/>
        <v>42914085</v>
      </c>
      <c r="Z40" s="32">
        <f>+IF(X40&lt;&gt;0,+(Y40/X40)*100,0)</f>
        <v>56.721237189321684</v>
      </c>
      <c r="AA40" s="33">
        <f>+AA34+AA39</f>
        <v>75657879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717012674</v>
      </c>
      <c r="D42" s="43">
        <f>+D25-D40</f>
        <v>0</v>
      </c>
      <c r="E42" s="44">
        <f t="shared" si="6"/>
        <v>728633090</v>
      </c>
      <c r="F42" s="45">
        <f t="shared" si="6"/>
        <v>748709651</v>
      </c>
      <c r="G42" s="45">
        <f t="shared" si="6"/>
        <v>65949899</v>
      </c>
      <c r="H42" s="45">
        <f t="shared" si="6"/>
        <v>2633889</v>
      </c>
      <c r="I42" s="45">
        <f t="shared" si="6"/>
        <v>-7267828</v>
      </c>
      <c r="J42" s="45">
        <f t="shared" si="6"/>
        <v>61315960</v>
      </c>
      <c r="K42" s="45">
        <f t="shared" si="6"/>
        <v>-11871196</v>
      </c>
      <c r="L42" s="45">
        <f t="shared" si="6"/>
        <v>-8800268</v>
      </c>
      <c r="M42" s="45">
        <f t="shared" si="6"/>
        <v>741770823</v>
      </c>
      <c r="N42" s="45">
        <f t="shared" si="6"/>
        <v>721099359</v>
      </c>
      <c r="O42" s="45">
        <f t="shared" si="6"/>
        <v>-9978043</v>
      </c>
      <c r="P42" s="45">
        <f t="shared" si="6"/>
        <v>6145213</v>
      </c>
      <c r="Q42" s="45">
        <f t="shared" si="6"/>
        <v>26937214</v>
      </c>
      <c r="R42" s="45">
        <f t="shared" si="6"/>
        <v>23104384</v>
      </c>
      <c r="S42" s="45">
        <f t="shared" si="6"/>
        <v>-4048854</v>
      </c>
      <c r="T42" s="45">
        <f t="shared" si="6"/>
        <v>-9274562</v>
      </c>
      <c r="U42" s="45">
        <f t="shared" si="6"/>
        <v>-7044733</v>
      </c>
      <c r="V42" s="45">
        <f t="shared" si="6"/>
        <v>-20368149</v>
      </c>
      <c r="W42" s="45">
        <f t="shared" si="6"/>
        <v>785151554</v>
      </c>
      <c r="X42" s="45">
        <f t="shared" si="6"/>
        <v>748709651</v>
      </c>
      <c r="Y42" s="45">
        <f t="shared" si="6"/>
        <v>36441903</v>
      </c>
      <c r="Z42" s="46">
        <f>+IF(X42&lt;&gt;0,+(Y42/X42)*100,0)</f>
        <v>4.8672944113017715</v>
      </c>
      <c r="AA42" s="47">
        <f>+AA25-AA40</f>
        <v>748709651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652393443</v>
      </c>
      <c r="D45" s="18"/>
      <c r="E45" s="19">
        <v>433684815</v>
      </c>
      <c r="F45" s="20">
        <v>421412074</v>
      </c>
      <c r="G45" s="20"/>
      <c r="H45" s="20"/>
      <c r="I45" s="20"/>
      <c r="J45" s="20"/>
      <c r="K45" s="20"/>
      <c r="L45" s="20"/>
      <c r="M45" s="20">
        <v>438554393</v>
      </c>
      <c r="N45" s="20">
        <v>438554393</v>
      </c>
      <c r="O45" s="20"/>
      <c r="P45" s="20"/>
      <c r="Q45" s="20"/>
      <c r="R45" s="20"/>
      <c r="S45" s="20"/>
      <c r="T45" s="20"/>
      <c r="U45" s="20"/>
      <c r="V45" s="20"/>
      <c r="W45" s="20">
        <v>438554393</v>
      </c>
      <c r="X45" s="20">
        <v>421412074</v>
      </c>
      <c r="Y45" s="20">
        <v>17142319</v>
      </c>
      <c r="Z45" s="48">
        <v>4.07</v>
      </c>
      <c r="AA45" s="22">
        <v>421412074</v>
      </c>
    </row>
    <row r="46" spans="1:27" ht="12.75">
      <c r="A46" s="23" t="s">
        <v>67</v>
      </c>
      <c r="B46" s="17"/>
      <c r="C46" s="18">
        <v>64619235</v>
      </c>
      <c r="D46" s="18"/>
      <c r="E46" s="19">
        <v>267013976</v>
      </c>
      <c r="F46" s="20">
        <v>295600605</v>
      </c>
      <c r="G46" s="20"/>
      <c r="H46" s="20"/>
      <c r="I46" s="20"/>
      <c r="J46" s="20"/>
      <c r="K46" s="20"/>
      <c r="L46" s="20"/>
      <c r="M46" s="20">
        <v>278458283</v>
      </c>
      <c r="N46" s="20">
        <v>278458283</v>
      </c>
      <c r="O46" s="20"/>
      <c r="P46" s="20"/>
      <c r="Q46" s="20"/>
      <c r="R46" s="20"/>
      <c r="S46" s="20"/>
      <c r="T46" s="20"/>
      <c r="U46" s="20"/>
      <c r="V46" s="20"/>
      <c r="W46" s="20">
        <v>278458283</v>
      </c>
      <c r="X46" s="20">
        <v>295600605</v>
      </c>
      <c r="Y46" s="20">
        <v>-17142322</v>
      </c>
      <c r="Z46" s="48">
        <v>-5.8</v>
      </c>
      <c r="AA46" s="22">
        <v>295600605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717012678</v>
      </c>
      <c r="D48" s="51">
        <f>SUM(D45:D47)</f>
        <v>0</v>
      </c>
      <c r="E48" s="52">
        <f t="shared" si="7"/>
        <v>700698791</v>
      </c>
      <c r="F48" s="53">
        <f t="shared" si="7"/>
        <v>717012679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717012676</v>
      </c>
      <c r="N48" s="53">
        <f t="shared" si="7"/>
        <v>717012676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717012676</v>
      </c>
      <c r="X48" s="53">
        <f t="shared" si="7"/>
        <v>717012679</v>
      </c>
      <c r="Y48" s="53">
        <f t="shared" si="7"/>
        <v>-3</v>
      </c>
      <c r="Z48" s="54">
        <f>+IF(X48&lt;&gt;0,+(Y48/X48)*100,0)</f>
        <v>-4.1840264305842213E-07</v>
      </c>
      <c r="AA48" s="55">
        <f>SUM(AA45:AA47)</f>
        <v>717012679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2225141</v>
      </c>
      <c r="D6" s="18"/>
      <c r="E6" s="19">
        <v>50984740</v>
      </c>
      <c r="F6" s="20">
        <v>20158740</v>
      </c>
      <c r="G6" s="20">
        <v>51633106</v>
      </c>
      <c r="H6" s="20">
        <v>1795511</v>
      </c>
      <c r="I6" s="20">
        <v>9580312</v>
      </c>
      <c r="J6" s="20">
        <v>63008929</v>
      </c>
      <c r="K6" s="20">
        <v>8072402</v>
      </c>
      <c r="L6" s="20">
        <v>11293551</v>
      </c>
      <c r="M6" s="20">
        <v>-7116548</v>
      </c>
      <c r="N6" s="20">
        <v>12249405</v>
      </c>
      <c r="O6" s="20">
        <v>12269827</v>
      </c>
      <c r="P6" s="20">
        <v>5145802</v>
      </c>
      <c r="Q6" s="20">
        <v>6140935</v>
      </c>
      <c r="R6" s="20">
        <v>23556564</v>
      </c>
      <c r="S6" s="20">
        <v>8184310</v>
      </c>
      <c r="T6" s="20">
        <v>1340906</v>
      </c>
      <c r="U6" s="20"/>
      <c r="V6" s="20">
        <v>9525216</v>
      </c>
      <c r="W6" s="20">
        <v>108340114</v>
      </c>
      <c r="X6" s="20">
        <v>20158740</v>
      </c>
      <c r="Y6" s="20">
        <v>88181374</v>
      </c>
      <c r="Z6" s="21">
        <v>437.43</v>
      </c>
      <c r="AA6" s="22">
        <v>20158740</v>
      </c>
    </row>
    <row r="7" spans="1:27" ht="12.75">
      <c r="A7" s="23" t="s">
        <v>34</v>
      </c>
      <c r="B7" s="17"/>
      <c r="C7" s="18">
        <v>8999828</v>
      </c>
      <c r="D7" s="18"/>
      <c r="E7" s="19"/>
      <c r="F7" s="20"/>
      <c r="G7" s="20">
        <v>-1911250</v>
      </c>
      <c r="H7" s="20"/>
      <c r="I7" s="20"/>
      <c r="J7" s="20">
        <v>-1911250</v>
      </c>
      <c r="K7" s="20">
        <v>152992</v>
      </c>
      <c r="L7" s="20">
        <v>-2555269</v>
      </c>
      <c r="M7" s="20"/>
      <c r="N7" s="20">
        <v>-2402277</v>
      </c>
      <c r="O7" s="20">
        <v>-7400000</v>
      </c>
      <c r="P7" s="20">
        <v>-1818689</v>
      </c>
      <c r="Q7" s="20"/>
      <c r="R7" s="20">
        <v>-9218689</v>
      </c>
      <c r="S7" s="20"/>
      <c r="T7" s="20">
        <v>-5033578</v>
      </c>
      <c r="U7" s="20"/>
      <c r="V7" s="20">
        <v>-5033578</v>
      </c>
      <c r="W7" s="20">
        <v>-18565794</v>
      </c>
      <c r="X7" s="20"/>
      <c r="Y7" s="20">
        <v>-18565794</v>
      </c>
      <c r="Z7" s="21"/>
      <c r="AA7" s="22"/>
    </row>
    <row r="8" spans="1:27" ht="12.75">
      <c r="A8" s="23" t="s">
        <v>35</v>
      </c>
      <c r="B8" s="17"/>
      <c r="C8" s="18">
        <v>38694441</v>
      </c>
      <c r="D8" s="18"/>
      <c r="E8" s="19">
        <v>-23314192</v>
      </c>
      <c r="F8" s="20">
        <v>-7200000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-7200000</v>
      </c>
      <c r="Y8" s="20">
        <v>7200000</v>
      </c>
      <c r="Z8" s="21">
        <v>-100</v>
      </c>
      <c r="AA8" s="22">
        <v>-7200000</v>
      </c>
    </row>
    <row r="9" spans="1:27" ht="12.75">
      <c r="A9" s="23" t="s">
        <v>36</v>
      </c>
      <c r="B9" s="17"/>
      <c r="C9" s="18">
        <v>58915297</v>
      </c>
      <c r="D9" s="18"/>
      <c r="E9" s="19">
        <v>-101164039</v>
      </c>
      <c r="F9" s="20"/>
      <c r="G9" s="20">
        <v>555019</v>
      </c>
      <c r="H9" s="20">
        <v>93221</v>
      </c>
      <c r="I9" s="20">
        <v>-4796462</v>
      </c>
      <c r="J9" s="20">
        <v>-4148222</v>
      </c>
      <c r="K9" s="20">
        <v>549468</v>
      </c>
      <c r="L9" s="20">
        <v>-3772392</v>
      </c>
      <c r="M9" s="20">
        <v>-2774183</v>
      </c>
      <c r="N9" s="20">
        <v>-5997107</v>
      </c>
      <c r="O9" s="20">
        <v>-3504034</v>
      </c>
      <c r="P9" s="20">
        <v>318744</v>
      </c>
      <c r="Q9" s="20">
        <v>811122</v>
      </c>
      <c r="R9" s="20">
        <v>-2374168</v>
      </c>
      <c r="S9" s="20">
        <v>-7865</v>
      </c>
      <c r="T9" s="20">
        <v>615947</v>
      </c>
      <c r="U9" s="20"/>
      <c r="V9" s="20">
        <v>608082</v>
      </c>
      <c r="W9" s="20">
        <v>-11911415</v>
      </c>
      <c r="X9" s="20"/>
      <c r="Y9" s="20">
        <v>-11911415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387456</v>
      </c>
      <c r="D11" s="18"/>
      <c r="E11" s="19">
        <v>-228306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109222163</v>
      </c>
      <c r="D12" s="29">
        <f>SUM(D6:D11)</f>
        <v>0</v>
      </c>
      <c r="E12" s="30">
        <f t="shared" si="0"/>
        <v>-73721797</v>
      </c>
      <c r="F12" s="31">
        <f t="shared" si="0"/>
        <v>12958740</v>
      </c>
      <c r="G12" s="31">
        <f t="shared" si="0"/>
        <v>50276875</v>
      </c>
      <c r="H12" s="31">
        <f t="shared" si="0"/>
        <v>1888732</v>
      </c>
      <c r="I12" s="31">
        <f t="shared" si="0"/>
        <v>4783850</v>
      </c>
      <c r="J12" s="31">
        <f t="shared" si="0"/>
        <v>56949457</v>
      </c>
      <c r="K12" s="31">
        <f t="shared" si="0"/>
        <v>8774862</v>
      </c>
      <c r="L12" s="31">
        <f t="shared" si="0"/>
        <v>4965890</v>
      </c>
      <c r="M12" s="31">
        <f t="shared" si="0"/>
        <v>-9890731</v>
      </c>
      <c r="N12" s="31">
        <f t="shared" si="0"/>
        <v>3850021</v>
      </c>
      <c r="O12" s="31">
        <f t="shared" si="0"/>
        <v>1365793</v>
      </c>
      <c r="P12" s="31">
        <f t="shared" si="0"/>
        <v>3645857</v>
      </c>
      <c r="Q12" s="31">
        <f t="shared" si="0"/>
        <v>6952057</v>
      </c>
      <c r="R12" s="31">
        <f t="shared" si="0"/>
        <v>11963707</v>
      </c>
      <c r="S12" s="31">
        <f t="shared" si="0"/>
        <v>8176445</v>
      </c>
      <c r="T12" s="31">
        <f t="shared" si="0"/>
        <v>-3076725</v>
      </c>
      <c r="U12" s="31">
        <f t="shared" si="0"/>
        <v>0</v>
      </c>
      <c r="V12" s="31">
        <f t="shared" si="0"/>
        <v>5099720</v>
      </c>
      <c r="W12" s="31">
        <f t="shared" si="0"/>
        <v>77862905</v>
      </c>
      <c r="X12" s="31">
        <f t="shared" si="0"/>
        <v>12958740</v>
      </c>
      <c r="Y12" s="31">
        <f t="shared" si="0"/>
        <v>64904165</v>
      </c>
      <c r="Z12" s="32">
        <f>+IF(X12&lt;&gt;0,+(Y12/X12)*100,0)</f>
        <v>500.8524362708103</v>
      </c>
      <c r="AA12" s="33">
        <f>SUM(AA6:AA11)</f>
        <v>12958740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1598248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152030308</v>
      </c>
      <c r="D17" s="18"/>
      <c r="E17" s="19">
        <v>-341695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507239600</v>
      </c>
      <c r="D19" s="18"/>
      <c r="E19" s="19">
        <v>7155403</v>
      </c>
      <c r="F19" s="20">
        <v>12107332</v>
      </c>
      <c r="G19" s="20"/>
      <c r="H19" s="20"/>
      <c r="I19" s="20"/>
      <c r="J19" s="20"/>
      <c r="K19" s="20">
        <v>-160296</v>
      </c>
      <c r="L19" s="20">
        <v>491227</v>
      </c>
      <c r="M19" s="20"/>
      <c r="N19" s="20">
        <v>330931</v>
      </c>
      <c r="O19" s="20"/>
      <c r="P19" s="20">
        <v>716916</v>
      </c>
      <c r="Q19" s="20">
        <v>3254269</v>
      </c>
      <c r="R19" s="20">
        <v>3971185</v>
      </c>
      <c r="S19" s="20"/>
      <c r="T19" s="20">
        <v>2203451</v>
      </c>
      <c r="U19" s="20"/>
      <c r="V19" s="20">
        <v>2203451</v>
      </c>
      <c r="W19" s="20">
        <v>6505567</v>
      </c>
      <c r="X19" s="20">
        <v>12107332</v>
      </c>
      <c r="Y19" s="20">
        <v>-5601765</v>
      </c>
      <c r="Z19" s="21">
        <v>-46.27</v>
      </c>
      <c r="AA19" s="22">
        <v>12107332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>
        <v>991654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500776</v>
      </c>
      <c r="D22" s="18"/>
      <c r="E22" s="19">
        <v>-86322</v>
      </c>
      <c r="F22" s="20">
        <v>-84000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-84000</v>
      </c>
      <c r="Y22" s="20">
        <v>84000</v>
      </c>
      <c r="Z22" s="21">
        <v>-100</v>
      </c>
      <c r="AA22" s="22">
        <v>-84000</v>
      </c>
    </row>
    <row r="23" spans="1:27" ht="12.75">
      <c r="A23" s="23" t="s">
        <v>48</v>
      </c>
      <c r="B23" s="17"/>
      <c r="C23" s="18">
        <v>2984705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665345291</v>
      </c>
      <c r="D24" s="29">
        <f>SUM(D15:D23)</f>
        <v>0</v>
      </c>
      <c r="E24" s="36">
        <f t="shared" si="1"/>
        <v>6727386</v>
      </c>
      <c r="F24" s="37">
        <f t="shared" si="1"/>
        <v>12023332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-160296</v>
      </c>
      <c r="L24" s="37">
        <f t="shared" si="1"/>
        <v>491227</v>
      </c>
      <c r="M24" s="37">
        <f t="shared" si="1"/>
        <v>0</v>
      </c>
      <c r="N24" s="37">
        <f t="shared" si="1"/>
        <v>330931</v>
      </c>
      <c r="O24" s="37">
        <f t="shared" si="1"/>
        <v>0</v>
      </c>
      <c r="P24" s="37">
        <f t="shared" si="1"/>
        <v>716916</v>
      </c>
      <c r="Q24" s="37">
        <f t="shared" si="1"/>
        <v>3254269</v>
      </c>
      <c r="R24" s="37">
        <f t="shared" si="1"/>
        <v>3971185</v>
      </c>
      <c r="S24" s="37">
        <f t="shared" si="1"/>
        <v>0</v>
      </c>
      <c r="T24" s="37">
        <f t="shared" si="1"/>
        <v>2203451</v>
      </c>
      <c r="U24" s="37">
        <f t="shared" si="1"/>
        <v>0</v>
      </c>
      <c r="V24" s="37">
        <f t="shared" si="1"/>
        <v>2203451</v>
      </c>
      <c r="W24" s="37">
        <f t="shared" si="1"/>
        <v>6505567</v>
      </c>
      <c r="X24" s="37">
        <f t="shared" si="1"/>
        <v>12023332</v>
      </c>
      <c r="Y24" s="37">
        <f t="shared" si="1"/>
        <v>-5517765</v>
      </c>
      <c r="Z24" s="38">
        <f>+IF(X24&lt;&gt;0,+(Y24/X24)*100,0)</f>
        <v>-45.892145372015015</v>
      </c>
      <c r="AA24" s="39">
        <f>SUM(AA15:AA23)</f>
        <v>12023332</v>
      </c>
    </row>
    <row r="25" spans="1:27" ht="12.75">
      <c r="A25" s="27" t="s">
        <v>50</v>
      </c>
      <c r="B25" s="28"/>
      <c r="C25" s="29">
        <f aca="true" t="shared" si="2" ref="C25:Y25">+C12+C24</f>
        <v>774567454</v>
      </c>
      <c r="D25" s="29">
        <f>+D12+D24</f>
        <v>0</v>
      </c>
      <c r="E25" s="30">
        <f t="shared" si="2"/>
        <v>-66994411</v>
      </c>
      <c r="F25" s="31">
        <f t="shared" si="2"/>
        <v>24982072</v>
      </c>
      <c r="G25" s="31">
        <f t="shared" si="2"/>
        <v>50276875</v>
      </c>
      <c r="H25" s="31">
        <f t="shared" si="2"/>
        <v>1888732</v>
      </c>
      <c r="I25" s="31">
        <f t="shared" si="2"/>
        <v>4783850</v>
      </c>
      <c r="J25" s="31">
        <f t="shared" si="2"/>
        <v>56949457</v>
      </c>
      <c r="K25" s="31">
        <f t="shared" si="2"/>
        <v>8614566</v>
      </c>
      <c r="L25" s="31">
        <f t="shared" si="2"/>
        <v>5457117</v>
      </c>
      <c r="M25" s="31">
        <f t="shared" si="2"/>
        <v>-9890731</v>
      </c>
      <c r="N25" s="31">
        <f t="shared" si="2"/>
        <v>4180952</v>
      </c>
      <c r="O25" s="31">
        <f t="shared" si="2"/>
        <v>1365793</v>
      </c>
      <c r="P25" s="31">
        <f t="shared" si="2"/>
        <v>4362773</v>
      </c>
      <c r="Q25" s="31">
        <f t="shared" si="2"/>
        <v>10206326</v>
      </c>
      <c r="R25" s="31">
        <f t="shared" si="2"/>
        <v>15934892</v>
      </c>
      <c r="S25" s="31">
        <f t="shared" si="2"/>
        <v>8176445</v>
      </c>
      <c r="T25" s="31">
        <f t="shared" si="2"/>
        <v>-873274</v>
      </c>
      <c r="U25" s="31">
        <f t="shared" si="2"/>
        <v>0</v>
      </c>
      <c r="V25" s="31">
        <f t="shared" si="2"/>
        <v>7303171</v>
      </c>
      <c r="W25" s="31">
        <f t="shared" si="2"/>
        <v>84368472</v>
      </c>
      <c r="X25" s="31">
        <f t="shared" si="2"/>
        <v>24982072</v>
      </c>
      <c r="Y25" s="31">
        <f t="shared" si="2"/>
        <v>59386400</v>
      </c>
      <c r="Z25" s="32">
        <f>+IF(X25&lt;&gt;0,+(Y25/X25)*100,0)</f>
        <v>237.71607094879877</v>
      </c>
      <c r="AA25" s="33">
        <f>+AA12+AA24</f>
        <v>24982072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>
        <v>361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315964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2349540</v>
      </c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304472750</v>
      </c>
      <c r="D32" s="18"/>
      <c r="E32" s="19">
        <v>-93137615</v>
      </c>
      <c r="F32" s="20"/>
      <c r="G32" s="20">
        <v>33638671</v>
      </c>
      <c r="H32" s="20">
        <v>9360454</v>
      </c>
      <c r="I32" s="20">
        <v>1991514</v>
      </c>
      <c r="J32" s="20">
        <v>44990639</v>
      </c>
      <c r="K32" s="20">
        <v>15849562</v>
      </c>
      <c r="L32" s="20">
        <v>13967337</v>
      </c>
      <c r="M32" s="20">
        <v>-15462869</v>
      </c>
      <c r="N32" s="20">
        <v>14354030</v>
      </c>
      <c r="O32" s="20">
        <v>15404214</v>
      </c>
      <c r="P32" s="20">
        <v>-365758</v>
      </c>
      <c r="Q32" s="20">
        <v>-12646053</v>
      </c>
      <c r="R32" s="20">
        <v>2392403</v>
      </c>
      <c r="S32" s="20">
        <v>2818998</v>
      </c>
      <c r="T32" s="20">
        <v>2952410</v>
      </c>
      <c r="U32" s="20"/>
      <c r="V32" s="20">
        <v>5771408</v>
      </c>
      <c r="W32" s="20">
        <v>67508480</v>
      </c>
      <c r="X32" s="20"/>
      <c r="Y32" s="20">
        <v>67508480</v>
      </c>
      <c r="Z32" s="21"/>
      <c r="AA32" s="22"/>
    </row>
    <row r="33" spans="1:27" ht="12.75">
      <c r="A33" s="23" t="s">
        <v>57</v>
      </c>
      <c r="B33" s="17"/>
      <c r="C33" s="18">
        <v>894400</v>
      </c>
      <c r="D33" s="18"/>
      <c r="E33" s="19">
        <v>-312507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308032654</v>
      </c>
      <c r="D34" s="29">
        <f>SUM(D29:D33)</f>
        <v>0</v>
      </c>
      <c r="E34" s="30">
        <f t="shared" si="3"/>
        <v>-93449761</v>
      </c>
      <c r="F34" s="31">
        <f t="shared" si="3"/>
        <v>0</v>
      </c>
      <c r="G34" s="31">
        <f t="shared" si="3"/>
        <v>33638671</v>
      </c>
      <c r="H34" s="31">
        <f t="shared" si="3"/>
        <v>9360454</v>
      </c>
      <c r="I34" s="31">
        <f t="shared" si="3"/>
        <v>1991514</v>
      </c>
      <c r="J34" s="31">
        <f t="shared" si="3"/>
        <v>44990639</v>
      </c>
      <c r="K34" s="31">
        <f t="shared" si="3"/>
        <v>15849562</v>
      </c>
      <c r="L34" s="31">
        <f t="shared" si="3"/>
        <v>13967337</v>
      </c>
      <c r="M34" s="31">
        <f t="shared" si="3"/>
        <v>-15462869</v>
      </c>
      <c r="N34" s="31">
        <f t="shared" si="3"/>
        <v>14354030</v>
      </c>
      <c r="O34" s="31">
        <f t="shared" si="3"/>
        <v>15404214</v>
      </c>
      <c r="P34" s="31">
        <f t="shared" si="3"/>
        <v>-365758</v>
      </c>
      <c r="Q34" s="31">
        <f t="shared" si="3"/>
        <v>-12646053</v>
      </c>
      <c r="R34" s="31">
        <f t="shared" si="3"/>
        <v>2392403</v>
      </c>
      <c r="S34" s="31">
        <f t="shared" si="3"/>
        <v>2818998</v>
      </c>
      <c r="T34" s="31">
        <f t="shared" si="3"/>
        <v>2952410</v>
      </c>
      <c r="U34" s="31">
        <f t="shared" si="3"/>
        <v>0</v>
      </c>
      <c r="V34" s="31">
        <f t="shared" si="3"/>
        <v>5771408</v>
      </c>
      <c r="W34" s="31">
        <f t="shared" si="3"/>
        <v>67508480</v>
      </c>
      <c r="X34" s="31">
        <f t="shared" si="3"/>
        <v>0</v>
      </c>
      <c r="Y34" s="31">
        <f t="shared" si="3"/>
        <v>67508480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2069916</v>
      </c>
      <c r="D37" s="18"/>
      <c r="E37" s="19">
        <v>417903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59124785</v>
      </c>
      <c r="D38" s="18"/>
      <c r="E38" s="19">
        <v>3802536</v>
      </c>
      <c r="F38" s="20"/>
      <c r="G38" s="20">
        <v>-20137</v>
      </c>
      <c r="H38" s="20">
        <v>-78996</v>
      </c>
      <c r="I38" s="20">
        <v>-75456</v>
      </c>
      <c r="J38" s="20">
        <v>-174589</v>
      </c>
      <c r="K38" s="20">
        <v>-82052</v>
      </c>
      <c r="L38" s="20">
        <v>-108697</v>
      </c>
      <c r="M38" s="20">
        <v>-162601</v>
      </c>
      <c r="N38" s="20">
        <v>-353350</v>
      </c>
      <c r="O38" s="20">
        <v>33836</v>
      </c>
      <c r="P38" s="20">
        <v>-36339</v>
      </c>
      <c r="Q38" s="20">
        <v>-152421</v>
      </c>
      <c r="R38" s="20">
        <v>-154924</v>
      </c>
      <c r="S38" s="20"/>
      <c r="T38" s="20"/>
      <c r="U38" s="20"/>
      <c r="V38" s="20"/>
      <c r="W38" s="20">
        <v>-682863</v>
      </c>
      <c r="X38" s="20"/>
      <c r="Y38" s="20">
        <v>-682863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61194701</v>
      </c>
      <c r="D39" s="29">
        <f>SUM(D37:D38)</f>
        <v>0</v>
      </c>
      <c r="E39" s="36">
        <f t="shared" si="4"/>
        <v>4220439</v>
      </c>
      <c r="F39" s="37">
        <f t="shared" si="4"/>
        <v>0</v>
      </c>
      <c r="G39" s="37">
        <f t="shared" si="4"/>
        <v>-20137</v>
      </c>
      <c r="H39" s="37">
        <f t="shared" si="4"/>
        <v>-78996</v>
      </c>
      <c r="I39" s="37">
        <f t="shared" si="4"/>
        <v>-75456</v>
      </c>
      <c r="J39" s="37">
        <f t="shared" si="4"/>
        <v>-174589</v>
      </c>
      <c r="K39" s="37">
        <f t="shared" si="4"/>
        <v>-82052</v>
      </c>
      <c r="L39" s="37">
        <f t="shared" si="4"/>
        <v>-108697</v>
      </c>
      <c r="M39" s="37">
        <f t="shared" si="4"/>
        <v>-162601</v>
      </c>
      <c r="N39" s="37">
        <f t="shared" si="4"/>
        <v>-353350</v>
      </c>
      <c r="O39" s="37">
        <f t="shared" si="4"/>
        <v>33836</v>
      </c>
      <c r="P39" s="37">
        <f t="shared" si="4"/>
        <v>-36339</v>
      </c>
      <c r="Q39" s="37">
        <f t="shared" si="4"/>
        <v>-152421</v>
      </c>
      <c r="R39" s="37">
        <f t="shared" si="4"/>
        <v>-154924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-682863</v>
      </c>
      <c r="X39" s="37">
        <f t="shared" si="4"/>
        <v>0</v>
      </c>
      <c r="Y39" s="37">
        <f t="shared" si="4"/>
        <v>-682863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369227355</v>
      </c>
      <c r="D40" s="29">
        <f>+D34+D39</f>
        <v>0</v>
      </c>
      <c r="E40" s="30">
        <f t="shared" si="5"/>
        <v>-89229322</v>
      </c>
      <c r="F40" s="31">
        <f t="shared" si="5"/>
        <v>0</v>
      </c>
      <c r="G40" s="31">
        <f t="shared" si="5"/>
        <v>33618534</v>
      </c>
      <c r="H40" s="31">
        <f t="shared" si="5"/>
        <v>9281458</v>
      </c>
      <c r="I40" s="31">
        <f t="shared" si="5"/>
        <v>1916058</v>
      </c>
      <c r="J40" s="31">
        <f t="shared" si="5"/>
        <v>44816050</v>
      </c>
      <c r="K40" s="31">
        <f t="shared" si="5"/>
        <v>15767510</v>
      </c>
      <c r="L40" s="31">
        <f t="shared" si="5"/>
        <v>13858640</v>
      </c>
      <c r="M40" s="31">
        <f t="shared" si="5"/>
        <v>-15625470</v>
      </c>
      <c r="N40" s="31">
        <f t="shared" si="5"/>
        <v>14000680</v>
      </c>
      <c r="O40" s="31">
        <f t="shared" si="5"/>
        <v>15438050</v>
      </c>
      <c r="P40" s="31">
        <f t="shared" si="5"/>
        <v>-402097</v>
      </c>
      <c r="Q40" s="31">
        <f t="shared" si="5"/>
        <v>-12798474</v>
      </c>
      <c r="R40" s="31">
        <f t="shared" si="5"/>
        <v>2237479</v>
      </c>
      <c r="S40" s="31">
        <f t="shared" si="5"/>
        <v>2818998</v>
      </c>
      <c r="T40" s="31">
        <f t="shared" si="5"/>
        <v>2952410</v>
      </c>
      <c r="U40" s="31">
        <f t="shared" si="5"/>
        <v>0</v>
      </c>
      <c r="V40" s="31">
        <f t="shared" si="5"/>
        <v>5771408</v>
      </c>
      <c r="W40" s="31">
        <f t="shared" si="5"/>
        <v>66825617</v>
      </c>
      <c r="X40" s="31">
        <f t="shared" si="5"/>
        <v>0</v>
      </c>
      <c r="Y40" s="31">
        <f t="shared" si="5"/>
        <v>66825617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405340099</v>
      </c>
      <c r="D42" s="43">
        <f>+D25-D40</f>
        <v>0</v>
      </c>
      <c r="E42" s="44">
        <f t="shared" si="6"/>
        <v>22234911</v>
      </c>
      <c r="F42" s="45">
        <f t="shared" si="6"/>
        <v>24982072</v>
      </c>
      <c r="G42" s="45">
        <f t="shared" si="6"/>
        <v>16658341</v>
      </c>
      <c r="H42" s="45">
        <f t="shared" si="6"/>
        <v>-7392726</v>
      </c>
      <c r="I42" s="45">
        <f t="shared" si="6"/>
        <v>2867792</v>
      </c>
      <c r="J42" s="45">
        <f t="shared" si="6"/>
        <v>12133407</v>
      </c>
      <c r="K42" s="45">
        <f t="shared" si="6"/>
        <v>-7152944</v>
      </c>
      <c r="L42" s="45">
        <f t="shared" si="6"/>
        <v>-8401523</v>
      </c>
      <c r="M42" s="45">
        <f t="shared" si="6"/>
        <v>5734739</v>
      </c>
      <c r="N42" s="45">
        <f t="shared" si="6"/>
        <v>-9819728</v>
      </c>
      <c r="O42" s="45">
        <f t="shared" si="6"/>
        <v>-14072257</v>
      </c>
      <c r="P42" s="45">
        <f t="shared" si="6"/>
        <v>4764870</v>
      </c>
      <c r="Q42" s="45">
        <f t="shared" si="6"/>
        <v>23004800</v>
      </c>
      <c r="R42" s="45">
        <f t="shared" si="6"/>
        <v>13697413</v>
      </c>
      <c r="S42" s="45">
        <f t="shared" si="6"/>
        <v>5357447</v>
      </c>
      <c r="T42" s="45">
        <f t="shared" si="6"/>
        <v>-3825684</v>
      </c>
      <c r="U42" s="45">
        <f t="shared" si="6"/>
        <v>0</v>
      </c>
      <c r="V42" s="45">
        <f t="shared" si="6"/>
        <v>1531763</v>
      </c>
      <c r="W42" s="45">
        <f t="shared" si="6"/>
        <v>17542855</v>
      </c>
      <c r="X42" s="45">
        <f t="shared" si="6"/>
        <v>24982072</v>
      </c>
      <c r="Y42" s="45">
        <f t="shared" si="6"/>
        <v>-7439217</v>
      </c>
      <c r="Z42" s="46">
        <f>+IF(X42&lt;&gt;0,+(Y42/X42)*100,0)</f>
        <v>-29.77822255896148</v>
      </c>
      <c r="AA42" s="47">
        <f>+AA25-AA40</f>
        <v>24982072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429037633</v>
      </c>
      <c r="D45" s="18"/>
      <c r="E45" s="19">
        <v>-5963450</v>
      </c>
      <c r="F45" s="20"/>
      <c r="G45" s="20">
        <v>-1320724</v>
      </c>
      <c r="H45" s="20">
        <v>-217273</v>
      </c>
      <c r="I45" s="20">
        <v>-412369</v>
      </c>
      <c r="J45" s="20">
        <v>-1950366</v>
      </c>
      <c r="K45" s="20">
        <v>-7250</v>
      </c>
      <c r="L45" s="20">
        <v>-821455</v>
      </c>
      <c r="M45" s="20"/>
      <c r="N45" s="20">
        <v>-828705</v>
      </c>
      <c r="O45" s="20"/>
      <c r="P45" s="20">
        <v>-240679</v>
      </c>
      <c r="Q45" s="20">
        <v>-526780</v>
      </c>
      <c r="R45" s="20">
        <v>-767459</v>
      </c>
      <c r="S45" s="20"/>
      <c r="T45" s="20">
        <v>-278081</v>
      </c>
      <c r="U45" s="20"/>
      <c r="V45" s="20">
        <v>-278081</v>
      </c>
      <c r="W45" s="20">
        <v>-3824611</v>
      </c>
      <c r="X45" s="20"/>
      <c r="Y45" s="20">
        <v>-3824611</v>
      </c>
      <c r="Z45" s="48"/>
      <c r="AA45" s="22"/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429037633</v>
      </c>
      <c r="D48" s="51">
        <f>SUM(D45:D47)</f>
        <v>0</v>
      </c>
      <c r="E48" s="52">
        <f t="shared" si="7"/>
        <v>-5963450</v>
      </c>
      <c r="F48" s="53">
        <f t="shared" si="7"/>
        <v>0</v>
      </c>
      <c r="G48" s="53">
        <f t="shared" si="7"/>
        <v>-1320724</v>
      </c>
      <c r="H48" s="53">
        <f t="shared" si="7"/>
        <v>-217273</v>
      </c>
      <c r="I48" s="53">
        <f t="shared" si="7"/>
        <v>-412369</v>
      </c>
      <c r="J48" s="53">
        <f t="shared" si="7"/>
        <v>-1950366</v>
      </c>
      <c r="K48" s="53">
        <f t="shared" si="7"/>
        <v>-7250</v>
      </c>
      <c r="L48" s="53">
        <f t="shared" si="7"/>
        <v>-821455</v>
      </c>
      <c r="M48" s="53">
        <f t="shared" si="7"/>
        <v>0</v>
      </c>
      <c r="N48" s="53">
        <f t="shared" si="7"/>
        <v>-828705</v>
      </c>
      <c r="O48" s="53">
        <f t="shared" si="7"/>
        <v>0</v>
      </c>
      <c r="P48" s="53">
        <f t="shared" si="7"/>
        <v>-240679</v>
      </c>
      <c r="Q48" s="53">
        <f t="shared" si="7"/>
        <v>-526780</v>
      </c>
      <c r="R48" s="53">
        <f t="shared" si="7"/>
        <v>-767459</v>
      </c>
      <c r="S48" s="53">
        <f t="shared" si="7"/>
        <v>0</v>
      </c>
      <c r="T48" s="53">
        <f t="shared" si="7"/>
        <v>-278081</v>
      </c>
      <c r="U48" s="53">
        <f t="shared" si="7"/>
        <v>0</v>
      </c>
      <c r="V48" s="53">
        <f t="shared" si="7"/>
        <v>-278081</v>
      </c>
      <c r="W48" s="53">
        <f t="shared" si="7"/>
        <v>-3824611</v>
      </c>
      <c r="X48" s="53">
        <f t="shared" si="7"/>
        <v>0</v>
      </c>
      <c r="Y48" s="53">
        <f t="shared" si="7"/>
        <v>-3824611</v>
      </c>
      <c r="Z48" s="54">
        <f>+IF(X48&lt;&gt;0,+(Y48/X48)*100,0)</f>
        <v>0</v>
      </c>
      <c r="AA48" s="55">
        <f>SUM(AA45:AA47)</f>
        <v>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1309968</v>
      </c>
      <c r="D6" s="18"/>
      <c r="E6" s="19">
        <v>60440711</v>
      </c>
      <c r="F6" s="20">
        <v>2482964</v>
      </c>
      <c r="G6" s="20">
        <v>73201231</v>
      </c>
      <c r="H6" s="20">
        <v>-46683284</v>
      </c>
      <c r="I6" s="20">
        <v>-46683284</v>
      </c>
      <c r="J6" s="20">
        <v>-20165337</v>
      </c>
      <c r="K6" s="20">
        <v>-19729656</v>
      </c>
      <c r="L6" s="20">
        <v>-46683284</v>
      </c>
      <c r="M6" s="20">
        <v>6450338</v>
      </c>
      <c r="N6" s="20">
        <v>-59962602</v>
      </c>
      <c r="O6" s="20">
        <v>174532279</v>
      </c>
      <c r="P6" s="20">
        <v>-20071599</v>
      </c>
      <c r="Q6" s="20">
        <v>883473</v>
      </c>
      <c r="R6" s="20">
        <v>155344153</v>
      </c>
      <c r="S6" s="20">
        <v>883473</v>
      </c>
      <c r="T6" s="20">
        <v>883473</v>
      </c>
      <c r="U6" s="20"/>
      <c r="V6" s="20">
        <v>1766946</v>
      </c>
      <c r="W6" s="20">
        <v>76983160</v>
      </c>
      <c r="X6" s="20">
        <v>109126001</v>
      </c>
      <c r="Y6" s="20">
        <v>-32142841</v>
      </c>
      <c r="Z6" s="21">
        <v>-29.45</v>
      </c>
      <c r="AA6" s="22">
        <v>2482964</v>
      </c>
    </row>
    <row r="7" spans="1:27" ht="12.75">
      <c r="A7" s="23" t="s">
        <v>34</v>
      </c>
      <c r="B7" s="17"/>
      <c r="C7" s="18">
        <v>4115511</v>
      </c>
      <c r="D7" s="18"/>
      <c r="E7" s="19">
        <v>12000000</v>
      </c>
      <c r="F7" s="20">
        <v>4147639</v>
      </c>
      <c r="G7" s="20">
        <v>7487</v>
      </c>
      <c r="H7" s="20">
        <v>278021</v>
      </c>
      <c r="I7" s="20">
        <v>278021</v>
      </c>
      <c r="J7" s="20">
        <v>563529</v>
      </c>
      <c r="K7" s="20">
        <v>-1341099</v>
      </c>
      <c r="L7" s="20">
        <v>278021</v>
      </c>
      <c r="M7" s="20">
        <v>-235675</v>
      </c>
      <c r="N7" s="20">
        <v>-1298753</v>
      </c>
      <c r="O7" s="20">
        <v>49784</v>
      </c>
      <c r="P7" s="20">
        <v>39835</v>
      </c>
      <c r="Q7" s="20">
        <v>-44000000</v>
      </c>
      <c r="R7" s="20">
        <v>-43910381</v>
      </c>
      <c r="S7" s="20">
        <v>-44000000</v>
      </c>
      <c r="T7" s="20">
        <v>-44000000</v>
      </c>
      <c r="U7" s="20"/>
      <c r="V7" s="20">
        <v>-88000000</v>
      </c>
      <c r="W7" s="20">
        <v>-132645605</v>
      </c>
      <c r="X7" s="20">
        <v>-190897597</v>
      </c>
      <c r="Y7" s="20">
        <v>58251992</v>
      </c>
      <c r="Z7" s="21">
        <v>-30.51</v>
      </c>
      <c r="AA7" s="22">
        <v>4147639</v>
      </c>
    </row>
    <row r="8" spans="1:27" ht="12.75">
      <c r="A8" s="23" t="s">
        <v>35</v>
      </c>
      <c r="B8" s="17"/>
      <c r="C8" s="18">
        <v>207410522</v>
      </c>
      <c r="D8" s="18"/>
      <c r="E8" s="19">
        <v>145509972</v>
      </c>
      <c r="F8" s="20">
        <v>239493797</v>
      </c>
      <c r="G8" s="20">
        <v>16534809</v>
      </c>
      <c r="H8" s="20">
        <v>12714279</v>
      </c>
      <c r="I8" s="20">
        <v>12714279</v>
      </c>
      <c r="J8" s="20">
        <v>41963367</v>
      </c>
      <c r="K8" s="20">
        <v>12060868</v>
      </c>
      <c r="L8" s="20">
        <v>12714279</v>
      </c>
      <c r="M8" s="20">
        <v>9763836</v>
      </c>
      <c r="N8" s="20">
        <v>34538983</v>
      </c>
      <c r="O8" s="20">
        <v>13556771</v>
      </c>
      <c r="P8" s="20">
        <v>12563749</v>
      </c>
      <c r="Q8" s="20">
        <v>4002171</v>
      </c>
      <c r="R8" s="20">
        <v>30122691</v>
      </c>
      <c r="S8" s="20">
        <v>4002171</v>
      </c>
      <c r="T8" s="20">
        <v>4002171</v>
      </c>
      <c r="U8" s="20"/>
      <c r="V8" s="20">
        <v>8004342</v>
      </c>
      <c r="W8" s="20">
        <v>114629383</v>
      </c>
      <c r="X8" s="20">
        <v>101788862</v>
      </c>
      <c r="Y8" s="20">
        <v>12840521</v>
      </c>
      <c r="Z8" s="21">
        <v>12.61</v>
      </c>
      <c r="AA8" s="22">
        <v>239493797</v>
      </c>
    </row>
    <row r="9" spans="1:27" ht="12.75">
      <c r="A9" s="23" t="s">
        <v>36</v>
      </c>
      <c r="B9" s="17"/>
      <c r="C9" s="18">
        <v>42659128</v>
      </c>
      <c r="D9" s="18"/>
      <c r="E9" s="19">
        <v>26275063</v>
      </c>
      <c r="F9" s="20">
        <v>9806717</v>
      </c>
      <c r="G9" s="20">
        <v>245008</v>
      </c>
      <c r="H9" s="20">
        <v>3396961</v>
      </c>
      <c r="I9" s="20">
        <v>3396961</v>
      </c>
      <c r="J9" s="20">
        <v>7038930</v>
      </c>
      <c r="K9" s="20">
        <v>1014099</v>
      </c>
      <c r="L9" s="20">
        <v>3396961</v>
      </c>
      <c r="M9" s="20">
        <v>3396961</v>
      </c>
      <c r="N9" s="20">
        <v>7808021</v>
      </c>
      <c r="O9" s="20">
        <v>331650</v>
      </c>
      <c r="P9" s="20">
        <v>329976</v>
      </c>
      <c r="Q9" s="20">
        <v>-13098</v>
      </c>
      <c r="R9" s="20">
        <v>648528</v>
      </c>
      <c r="S9" s="20">
        <v>-13098</v>
      </c>
      <c r="T9" s="20">
        <v>-13098</v>
      </c>
      <c r="U9" s="20"/>
      <c r="V9" s="20">
        <v>-26196</v>
      </c>
      <c r="W9" s="20">
        <v>15469283</v>
      </c>
      <c r="X9" s="20">
        <v>-86957799</v>
      </c>
      <c r="Y9" s="20">
        <v>102427082</v>
      </c>
      <c r="Z9" s="21">
        <v>-117.79</v>
      </c>
      <c r="AA9" s="22">
        <v>9806717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2177544</v>
      </c>
      <c r="D11" s="18"/>
      <c r="E11" s="19">
        <v>2377840</v>
      </c>
      <c r="F11" s="20">
        <v>2177544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-37563727</v>
      </c>
      <c r="Y11" s="20">
        <v>37563727</v>
      </c>
      <c r="Z11" s="21">
        <v>-100</v>
      </c>
      <c r="AA11" s="22">
        <v>2177544</v>
      </c>
    </row>
    <row r="12" spans="1:27" ht="12.75">
      <c r="A12" s="27" t="s">
        <v>39</v>
      </c>
      <c r="B12" s="28"/>
      <c r="C12" s="29">
        <f aca="true" t="shared" si="0" ref="C12:Y12">SUM(C6:C11)</f>
        <v>257672673</v>
      </c>
      <c r="D12" s="29">
        <f>SUM(D6:D11)</f>
        <v>0</v>
      </c>
      <c r="E12" s="30">
        <f t="shared" si="0"/>
        <v>246603586</v>
      </c>
      <c r="F12" s="31">
        <f t="shared" si="0"/>
        <v>258108661</v>
      </c>
      <c r="G12" s="31">
        <f t="shared" si="0"/>
        <v>89988535</v>
      </c>
      <c r="H12" s="31">
        <f t="shared" si="0"/>
        <v>-30294023</v>
      </c>
      <c r="I12" s="31">
        <f t="shared" si="0"/>
        <v>-30294023</v>
      </c>
      <c r="J12" s="31">
        <f t="shared" si="0"/>
        <v>29400489</v>
      </c>
      <c r="K12" s="31">
        <f t="shared" si="0"/>
        <v>-7995788</v>
      </c>
      <c r="L12" s="31">
        <f t="shared" si="0"/>
        <v>-30294023</v>
      </c>
      <c r="M12" s="31">
        <f t="shared" si="0"/>
        <v>19375460</v>
      </c>
      <c r="N12" s="31">
        <f t="shared" si="0"/>
        <v>-18914351</v>
      </c>
      <c r="O12" s="31">
        <f t="shared" si="0"/>
        <v>188470484</v>
      </c>
      <c r="P12" s="31">
        <f t="shared" si="0"/>
        <v>-7138039</v>
      </c>
      <c r="Q12" s="31">
        <f t="shared" si="0"/>
        <v>-39127454</v>
      </c>
      <c r="R12" s="31">
        <f t="shared" si="0"/>
        <v>142204991</v>
      </c>
      <c r="S12" s="31">
        <f t="shared" si="0"/>
        <v>-39127454</v>
      </c>
      <c r="T12" s="31">
        <f t="shared" si="0"/>
        <v>-39127454</v>
      </c>
      <c r="U12" s="31">
        <f t="shared" si="0"/>
        <v>0</v>
      </c>
      <c r="V12" s="31">
        <f t="shared" si="0"/>
        <v>-78254908</v>
      </c>
      <c r="W12" s="31">
        <f t="shared" si="0"/>
        <v>74436221</v>
      </c>
      <c r="X12" s="31">
        <f t="shared" si="0"/>
        <v>-104504260</v>
      </c>
      <c r="Y12" s="31">
        <f t="shared" si="0"/>
        <v>178940481</v>
      </c>
      <c r="Z12" s="32">
        <f>+IF(X12&lt;&gt;0,+(Y12/X12)*100,0)</f>
        <v>-171.22792984707036</v>
      </c>
      <c r="AA12" s="33">
        <f>SUM(AA6:AA11)</f>
        <v>258108661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3665508</v>
      </c>
      <c r="D16" s="18"/>
      <c r="E16" s="19">
        <v>3571508</v>
      </c>
      <c r="F16" s="20">
        <v>3665508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3665508</v>
      </c>
      <c r="Y16" s="24">
        <v>-3665508</v>
      </c>
      <c r="Z16" s="25">
        <v>-100</v>
      </c>
      <c r="AA16" s="26">
        <v>3665508</v>
      </c>
    </row>
    <row r="17" spans="1:27" ht="12.75">
      <c r="A17" s="23" t="s">
        <v>43</v>
      </c>
      <c r="B17" s="17"/>
      <c r="C17" s="18">
        <v>2393352</v>
      </c>
      <c r="D17" s="18"/>
      <c r="E17" s="19">
        <v>2393352</v>
      </c>
      <c r="F17" s="20">
        <v>2347857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2264449</v>
      </c>
      <c r="Y17" s="20">
        <v>-2264449</v>
      </c>
      <c r="Z17" s="21">
        <v>-100</v>
      </c>
      <c r="AA17" s="22">
        <v>2347857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1759693439</v>
      </c>
      <c r="D19" s="18"/>
      <c r="E19" s="19">
        <v>2017928571</v>
      </c>
      <c r="F19" s="20">
        <v>1881412938</v>
      </c>
      <c r="G19" s="20"/>
      <c r="H19" s="20">
        <v>8656570</v>
      </c>
      <c r="I19" s="20">
        <v>8656570</v>
      </c>
      <c r="J19" s="20">
        <v>17313140</v>
      </c>
      <c r="K19" s="20">
        <v>3397738</v>
      </c>
      <c r="L19" s="20">
        <v>8656570</v>
      </c>
      <c r="M19" s="20">
        <v>8656570</v>
      </c>
      <c r="N19" s="20">
        <v>20710878</v>
      </c>
      <c r="O19" s="20">
        <v>16899907</v>
      </c>
      <c r="P19" s="20"/>
      <c r="Q19" s="20"/>
      <c r="R19" s="20">
        <v>16899907</v>
      </c>
      <c r="S19" s="20"/>
      <c r="T19" s="20"/>
      <c r="U19" s="20"/>
      <c r="V19" s="20"/>
      <c r="W19" s="20">
        <v>54923925</v>
      </c>
      <c r="X19" s="20">
        <v>1790231191</v>
      </c>
      <c r="Y19" s="20">
        <v>-1735307266</v>
      </c>
      <c r="Z19" s="21">
        <v>-96.93</v>
      </c>
      <c r="AA19" s="22">
        <v>1881412938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17496</v>
      </c>
      <c r="D22" s="18"/>
      <c r="E22" s="19">
        <v>364285</v>
      </c>
      <c r="F22" s="20">
        <v>448959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-11185</v>
      </c>
      <c r="Y22" s="20">
        <v>11185</v>
      </c>
      <c r="Z22" s="21">
        <v>-100</v>
      </c>
      <c r="AA22" s="22">
        <v>448959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1765769795</v>
      </c>
      <c r="D24" s="29">
        <f>SUM(D15:D23)</f>
        <v>0</v>
      </c>
      <c r="E24" s="36">
        <f t="shared" si="1"/>
        <v>2024257716</v>
      </c>
      <c r="F24" s="37">
        <f t="shared" si="1"/>
        <v>1887875262</v>
      </c>
      <c r="G24" s="37">
        <f t="shared" si="1"/>
        <v>0</v>
      </c>
      <c r="H24" s="37">
        <f t="shared" si="1"/>
        <v>8656570</v>
      </c>
      <c r="I24" s="37">
        <f t="shared" si="1"/>
        <v>8656570</v>
      </c>
      <c r="J24" s="37">
        <f t="shared" si="1"/>
        <v>17313140</v>
      </c>
      <c r="K24" s="37">
        <f t="shared" si="1"/>
        <v>3397738</v>
      </c>
      <c r="L24" s="37">
        <f t="shared" si="1"/>
        <v>8656570</v>
      </c>
      <c r="M24" s="37">
        <f t="shared" si="1"/>
        <v>8656570</v>
      </c>
      <c r="N24" s="37">
        <f t="shared" si="1"/>
        <v>20710878</v>
      </c>
      <c r="O24" s="37">
        <f t="shared" si="1"/>
        <v>16899907</v>
      </c>
      <c r="P24" s="37">
        <f t="shared" si="1"/>
        <v>0</v>
      </c>
      <c r="Q24" s="37">
        <f t="shared" si="1"/>
        <v>0</v>
      </c>
      <c r="R24" s="37">
        <f t="shared" si="1"/>
        <v>16899907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54923925</v>
      </c>
      <c r="X24" s="37">
        <f t="shared" si="1"/>
        <v>1796149963</v>
      </c>
      <c r="Y24" s="37">
        <f t="shared" si="1"/>
        <v>-1741226038</v>
      </c>
      <c r="Z24" s="38">
        <f>+IF(X24&lt;&gt;0,+(Y24/X24)*100,0)</f>
        <v>-96.94213032700989</v>
      </c>
      <c r="AA24" s="39">
        <f>SUM(AA15:AA23)</f>
        <v>1887875262</v>
      </c>
    </row>
    <row r="25" spans="1:27" ht="12.75">
      <c r="A25" s="27" t="s">
        <v>50</v>
      </c>
      <c r="B25" s="28"/>
      <c r="C25" s="29">
        <f aca="true" t="shared" si="2" ref="C25:Y25">+C12+C24</f>
        <v>2023442468</v>
      </c>
      <c r="D25" s="29">
        <f>+D12+D24</f>
        <v>0</v>
      </c>
      <c r="E25" s="30">
        <f t="shared" si="2"/>
        <v>2270861302</v>
      </c>
      <c r="F25" s="31">
        <f t="shared" si="2"/>
        <v>2145983923</v>
      </c>
      <c r="G25" s="31">
        <f t="shared" si="2"/>
        <v>89988535</v>
      </c>
      <c r="H25" s="31">
        <f t="shared" si="2"/>
        <v>-21637453</v>
      </c>
      <c r="I25" s="31">
        <f t="shared" si="2"/>
        <v>-21637453</v>
      </c>
      <c r="J25" s="31">
        <f t="shared" si="2"/>
        <v>46713629</v>
      </c>
      <c r="K25" s="31">
        <f t="shared" si="2"/>
        <v>-4598050</v>
      </c>
      <c r="L25" s="31">
        <f t="shared" si="2"/>
        <v>-21637453</v>
      </c>
      <c r="M25" s="31">
        <f t="shared" si="2"/>
        <v>28032030</v>
      </c>
      <c r="N25" s="31">
        <f t="shared" si="2"/>
        <v>1796527</v>
      </c>
      <c r="O25" s="31">
        <f t="shared" si="2"/>
        <v>205370391</v>
      </c>
      <c r="P25" s="31">
        <f t="shared" si="2"/>
        <v>-7138039</v>
      </c>
      <c r="Q25" s="31">
        <f t="shared" si="2"/>
        <v>-39127454</v>
      </c>
      <c r="R25" s="31">
        <f t="shared" si="2"/>
        <v>159104898</v>
      </c>
      <c r="S25" s="31">
        <f t="shared" si="2"/>
        <v>-39127454</v>
      </c>
      <c r="T25" s="31">
        <f t="shared" si="2"/>
        <v>-39127454</v>
      </c>
      <c r="U25" s="31">
        <f t="shared" si="2"/>
        <v>0</v>
      </c>
      <c r="V25" s="31">
        <f t="shared" si="2"/>
        <v>-78254908</v>
      </c>
      <c r="W25" s="31">
        <f t="shared" si="2"/>
        <v>129360146</v>
      </c>
      <c r="X25" s="31">
        <f t="shared" si="2"/>
        <v>1691645703</v>
      </c>
      <c r="Y25" s="31">
        <f t="shared" si="2"/>
        <v>-1562285557</v>
      </c>
      <c r="Z25" s="32">
        <f>+IF(X25&lt;&gt;0,+(Y25/X25)*100,0)</f>
        <v>-92.35300005369977</v>
      </c>
      <c r="AA25" s="33">
        <f>+AA12+AA24</f>
        <v>2145983923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1286609</v>
      </c>
      <c r="D30" s="18"/>
      <c r="E30" s="19">
        <v>2870000</v>
      </c>
      <c r="F30" s="20">
        <v>1606152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1646152</v>
      </c>
      <c r="Y30" s="20">
        <v>-1646152</v>
      </c>
      <c r="Z30" s="21">
        <v>-100</v>
      </c>
      <c r="AA30" s="22">
        <v>1606152</v>
      </c>
    </row>
    <row r="31" spans="1:27" ht="12.75">
      <c r="A31" s="23" t="s">
        <v>55</v>
      </c>
      <c r="B31" s="17"/>
      <c r="C31" s="18">
        <v>975566</v>
      </c>
      <c r="D31" s="18"/>
      <c r="E31" s="19">
        <v>900000</v>
      </c>
      <c r="F31" s="20">
        <v>975566</v>
      </c>
      <c r="G31" s="20">
        <v>-150</v>
      </c>
      <c r="H31" s="20">
        <v>5350</v>
      </c>
      <c r="I31" s="20">
        <v>5350</v>
      </c>
      <c r="J31" s="20">
        <v>10550</v>
      </c>
      <c r="K31" s="20">
        <v>13126</v>
      </c>
      <c r="L31" s="20">
        <v>5350</v>
      </c>
      <c r="M31" s="20">
        <v>5350</v>
      </c>
      <c r="N31" s="20">
        <v>23826</v>
      </c>
      <c r="O31" s="20">
        <v>2550</v>
      </c>
      <c r="P31" s="20">
        <v>2550</v>
      </c>
      <c r="Q31" s="20">
        <v>-1928929</v>
      </c>
      <c r="R31" s="20">
        <v>-1923829</v>
      </c>
      <c r="S31" s="20">
        <v>-1928929</v>
      </c>
      <c r="T31" s="20">
        <v>-1928929</v>
      </c>
      <c r="U31" s="20"/>
      <c r="V31" s="20">
        <v>-3857858</v>
      </c>
      <c r="W31" s="20">
        <v>-5747311</v>
      </c>
      <c r="X31" s="20">
        <v>975566</v>
      </c>
      <c r="Y31" s="20">
        <v>-6722877</v>
      </c>
      <c r="Z31" s="21">
        <v>-689.13</v>
      </c>
      <c r="AA31" s="22">
        <v>975566</v>
      </c>
    </row>
    <row r="32" spans="1:27" ht="12.75">
      <c r="A32" s="23" t="s">
        <v>56</v>
      </c>
      <c r="B32" s="17"/>
      <c r="C32" s="18">
        <v>148681904</v>
      </c>
      <c r="D32" s="18"/>
      <c r="E32" s="19">
        <v>82404834</v>
      </c>
      <c r="F32" s="20">
        <v>73039040</v>
      </c>
      <c r="G32" s="20">
        <v>-21140765</v>
      </c>
      <c r="H32" s="20">
        <v>-48667699</v>
      </c>
      <c r="I32" s="20">
        <v>-48667699</v>
      </c>
      <c r="J32" s="20">
        <v>-118476163</v>
      </c>
      <c r="K32" s="20">
        <v>-3553529</v>
      </c>
      <c r="L32" s="20">
        <v>-48667699</v>
      </c>
      <c r="M32" s="20">
        <v>-105583511</v>
      </c>
      <c r="N32" s="20">
        <v>-157804739</v>
      </c>
      <c r="O32" s="20">
        <v>13818009</v>
      </c>
      <c r="P32" s="20">
        <v>-6132501</v>
      </c>
      <c r="Q32" s="20">
        <v>-121643632</v>
      </c>
      <c r="R32" s="20">
        <v>-113958124</v>
      </c>
      <c r="S32" s="20">
        <v>-121643632</v>
      </c>
      <c r="T32" s="20">
        <v>-121643632</v>
      </c>
      <c r="U32" s="20"/>
      <c r="V32" s="20">
        <v>-243287264</v>
      </c>
      <c r="W32" s="20">
        <v>-633526290</v>
      </c>
      <c r="X32" s="20">
        <v>1556925676</v>
      </c>
      <c r="Y32" s="20">
        <v>-2190451966</v>
      </c>
      <c r="Z32" s="21">
        <v>-140.69</v>
      </c>
      <c r="AA32" s="22">
        <v>73039040</v>
      </c>
    </row>
    <row r="33" spans="1:27" ht="12.75">
      <c r="A33" s="23" t="s">
        <v>57</v>
      </c>
      <c r="B33" s="17"/>
      <c r="C33" s="18">
        <v>31841050</v>
      </c>
      <c r="D33" s="18"/>
      <c r="E33" s="19">
        <v>22922000</v>
      </c>
      <c r="F33" s="20">
        <v>31629444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102173448</v>
      </c>
      <c r="Y33" s="20">
        <v>-102173448</v>
      </c>
      <c r="Z33" s="21">
        <v>-100</v>
      </c>
      <c r="AA33" s="22">
        <v>31629444</v>
      </c>
    </row>
    <row r="34" spans="1:27" ht="12.75">
      <c r="A34" s="27" t="s">
        <v>58</v>
      </c>
      <c r="B34" s="28"/>
      <c r="C34" s="29">
        <f aca="true" t="shared" si="3" ref="C34:Y34">SUM(C29:C33)</f>
        <v>182785129</v>
      </c>
      <c r="D34" s="29">
        <f>SUM(D29:D33)</f>
        <v>0</v>
      </c>
      <c r="E34" s="30">
        <f t="shared" si="3"/>
        <v>109096834</v>
      </c>
      <c r="F34" s="31">
        <f t="shared" si="3"/>
        <v>107250202</v>
      </c>
      <c r="G34" s="31">
        <f t="shared" si="3"/>
        <v>-21140915</v>
      </c>
      <c r="H34" s="31">
        <f t="shared" si="3"/>
        <v>-48662349</v>
      </c>
      <c r="I34" s="31">
        <f t="shared" si="3"/>
        <v>-48662349</v>
      </c>
      <c r="J34" s="31">
        <f t="shared" si="3"/>
        <v>-118465613</v>
      </c>
      <c r="K34" s="31">
        <f t="shared" si="3"/>
        <v>-3540403</v>
      </c>
      <c r="L34" s="31">
        <f t="shared" si="3"/>
        <v>-48662349</v>
      </c>
      <c r="M34" s="31">
        <f t="shared" si="3"/>
        <v>-105578161</v>
      </c>
      <c r="N34" s="31">
        <f t="shared" si="3"/>
        <v>-157780913</v>
      </c>
      <c r="O34" s="31">
        <f t="shared" si="3"/>
        <v>13820559</v>
      </c>
      <c r="P34" s="31">
        <f t="shared" si="3"/>
        <v>-6129951</v>
      </c>
      <c r="Q34" s="31">
        <f t="shared" si="3"/>
        <v>-123572561</v>
      </c>
      <c r="R34" s="31">
        <f t="shared" si="3"/>
        <v>-115881953</v>
      </c>
      <c r="S34" s="31">
        <f t="shared" si="3"/>
        <v>-123572561</v>
      </c>
      <c r="T34" s="31">
        <f t="shared" si="3"/>
        <v>-123572561</v>
      </c>
      <c r="U34" s="31">
        <f t="shared" si="3"/>
        <v>0</v>
      </c>
      <c r="V34" s="31">
        <f t="shared" si="3"/>
        <v>-247145122</v>
      </c>
      <c r="W34" s="31">
        <f t="shared" si="3"/>
        <v>-639273601</v>
      </c>
      <c r="X34" s="31">
        <f t="shared" si="3"/>
        <v>1661720842</v>
      </c>
      <c r="Y34" s="31">
        <f t="shared" si="3"/>
        <v>-2300994443</v>
      </c>
      <c r="Z34" s="32">
        <f>+IF(X34&lt;&gt;0,+(Y34/X34)*100,0)</f>
        <v>-138.47057729808506</v>
      </c>
      <c r="AA34" s="33">
        <f>SUM(AA29:AA33)</f>
        <v>107250202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4885268</v>
      </c>
      <c r="D37" s="18"/>
      <c r="E37" s="19">
        <v>76568121</v>
      </c>
      <c r="F37" s="20">
        <v>13539573</v>
      </c>
      <c r="G37" s="20"/>
      <c r="H37" s="20"/>
      <c r="I37" s="20"/>
      <c r="J37" s="20"/>
      <c r="K37" s="20"/>
      <c r="L37" s="20"/>
      <c r="M37" s="20"/>
      <c r="N37" s="20"/>
      <c r="O37" s="20">
        <v>-191602</v>
      </c>
      <c r="P37" s="20">
        <v>-229459</v>
      </c>
      <c r="Q37" s="20">
        <v>843</v>
      </c>
      <c r="R37" s="20">
        <v>-420218</v>
      </c>
      <c r="S37" s="20">
        <v>843</v>
      </c>
      <c r="T37" s="20">
        <v>843</v>
      </c>
      <c r="U37" s="20"/>
      <c r="V37" s="20">
        <v>1686</v>
      </c>
      <c r="W37" s="20">
        <v>-418532</v>
      </c>
      <c r="X37" s="20">
        <v>19715943</v>
      </c>
      <c r="Y37" s="20">
        <v>-20134475</v>
      </c>
      <c r="Z37" s="21">
        <v>-102.12</v>
      </c>
      <c r="AA37" s="22">
        <v>13539573</v>
      </c>
    </row>
    <row r="38" spans="1:27" ht="12.75">
      <c r="A38" s="23" t="s">
        <v>57</v>
      </c>
      <c r="B38" s="17"/>
      <c r="C38" s="18">
        <v>35131094</v>
      </c>
      <c r="D38" s="18"/>
      <c r="E38" s="19">
        <v>51277601</v>
      </c>
      <c r="F38" s="20">
        <v>35461674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69253189</v>
      </c>
      <c r="Y38" s="20">
        <v>-69253189</v>
      </c>
      <c r="Z38" s="21">
        <v>-100</v>
      </c>
      <c r="AA38" s="22">
        <v>35461674</v>
      </c>
    </row>
    <row r="39" spans="1:27" ht="12.75">
      <c r="A39" s="27" t="s">
        <v>61</v>
      </c>
      <c r="B39" s="35"/>
      <c r="C39" s="29">
        <f aca="true" t="shared" si="4" ref="C39:Y39">SUM(C37:C38)</f>
        <v>40016362</v>
      </c>
      <c r="D39" s="29">
        <f>SUM(D37:D38)</f>
        <v>0</v>
      </c>
      <c r="E39" s="36">
        <f t="shared" si="4"/>
        <v>127845722</v>
      </c>
      <c r="F39" s="37">
        <f t="shared" si="4"/>
        <v>49001247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-191602</v>
      </c>
      <c r="P39" s="37">
        <f t="shared" si="4"/>
        <v>-229459</v>
      </c>
      <c r="Q39" s="37">
        <f t="shared" si="4"/>
        <v>843</v>
      </c>
      <c r="R39" s="37">
        <f t="shared" si="4"/>
        <v>-420218</v>
      </c>
      <c r="S39" s="37">
        <f t="shared" si="4"/>
        <v>843</v>
      </c>
      <c r="T39" s="37">
        <f t="shared" si="4"/>
        <v>843</v>
      </c>
      <c r="U39" s="37">
        <f t="shared" si="4"/>
        <v>0</v>
      </c>
      <c r="V39" s="37">
        <f t="shared" si="4"/>
        <v>1686</v>
      </c>
      <c r="W39" s="37">
        <f t="shared" si="4"/>
        <v>-418532</v>
      </c>
      <c r="X39" s="37">
        <f t="shared" si="4"/>
        <v>88969132</v>
      </c>
      <c r="Y39" s="37">
        <f t="shared" si="4"/>
        <v>-89387664</v>
      </c>
      <c r="Z39" s="38">
        <f>+IF(X39&lt;&gt;0,+(Y39/X39)*100,0)</f>
        <v>-100.47042383194207</v>
      </c>
      <c r="AA39" s="39">
        <f>SUM(AA37:AA38)</f>
        <v>49001247</v>
      </c>
    </row>
    <row r="40" spans="1:27" ht="12.75">
      <c r="A40" s="27" t="s">
        <v>62</v>
      </c>
      <c r="B40" s="28"/>
      <c r="C40" s="29">
        <f aca="true" t="shared" si="5" ref="C40:Y40">+C34+C39</f>
        <v>222801491</v>
      </c>
      <c r="D40" s="29">
        <f>+D34+D39</f>
        <v>0</v>
      </c>
      <c r="E40" s="30">
        <f t="shared" si="5"/>
        <v>236942556</v>
      </c>
      <c r="F40" s="31">
        <f t="shared" si="5"/>
        <v>156251449</v>
      </c>
      <c r="G40" s="31">
        <f t="shared" si="5"/>
        <v>-21140915</v>
      </c>
      <c r="H40" s="31">
        <f t="shared" si="5"/>
        <v>-48662349</v>
      </c>
      <c r="I40" s="31">
        <f t="shared" si="5"/>
        <v>-48662349</v>
      </c>
      <c r="J40" s="31">
        <f t="shared" si="5"/>
        <v>-118465613</v>
      </c>
      <c r="K40" s="31">
        <f t="shared" si="5"/>
        <v>-3540403</v>
      </c>
      <c r="L40" s="31">
        <f t="shared" si="5"/>
        <v>-48662349</v>
      </c>
      <c r="M40" s="31">
        <f t="shared" si="5"/>
        <v>-105578161</v>
      </c>
      <c r="N40" s="31">
        <f t="shared" si="5"/>
        <v>-157780913</v>
      </c>
      <c r="O40" s="31">
        <f t="shared" si="5"/>
        <v>13628957</v>
      </c>
      <c r="P40" s="31">
        <f t="shared" si="5"/>
        <v>-6359410</v>
      </c>
      <c r="Q40" s="31">
        <f t="shared" si="5"/>
        <v>-123571718</v>
      </c>
      <c r="R40" s="31">
        <f t="shared" si="5"/>
        <v>-116302171</v>
      </c>
      <c r="S40" s="31">
        <f t="shared" si="5"/>
        <v>-123571718</v>
      </c>
      <c r="T40" s="31">
        <f t="shared" si="5"/>
        <v>-123571718</v>
      </c>
      <c r="U40" s="31">
        <f t="shared" si="5"/>
        <v>0</v>
      </c>
      <c r="V40" s="31">
        <f t="shared" si="5"/>
        <v>-247143436</v>
      </c>
      <c r="W40" s="31">
        <f t="shared" si="5"/>
        <v>-639692133</v>
      </c>
      <c r="X40" s="31">
        <f t="shared" si="5"/>
        <v>1750689974</v>
      </c>
      <c r="Y40" s="31">
        <f t="shared" si="5"/>
        <v>-2390382107</v>
      </c>
      <c r="Z40" s="32">
        <f>+IF(X40&lt;&gt;0,+(Y40/X40)*100,0)</f>
        <v>-136.53942973914582</v>
      </c>
      <c r="AA40" s="33">
        <f>+AA34+AA39</f>
        <v>156251449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1800640977</v>
      </c>
      <c r="D42" s="43">
        <f>+D25-D40</f>
        <v>0</v>
      </c>
      <c r="E42" s="44">
        <f t="shared" si="6"/>
        <v>2033918746</v>
      </c>
      <c r="F42" s="45">
        <f t="shared" si="6"/>
        <v>1989732474</v>
      </c>
      <c r="G42" s="45">
        <f t="shared" si="6"/>
        <v>111129450</v>
      </c>
      <c r="H42" s="45">
        <f t="shared" si="6"/>
        <v>27024896</v>
      </c>
      <c r="I42" s="45">
        <f t="shared" si="6"/>
        <v>27024896</v>
      </c>
      <c r="J42" s="45">
        <f t="shared" si="6"/>
        <v>165179242</v>
      </c>
      <c r="K42" s="45">
        <f t="shared" si="6"/>
        <v>-1057647</v>
      </c>
      <c r="L42" s="45">
        <f t="shared" si="6"/>
        <v>27024896</v>
      </c>
      <c r="M42" s="45">
        <f t="shared" si="6"/>
        <v>133610191</v>
      </c>
      <c r="N42" s="45">
        <f t="shared" si="6"/>
        <v>159577440</v>
      </c>
      <c r="O42" s="45">
        <f t="shared" si="6"/>
        <v>191741434</v>
      </c>
      <c r="P42" s="45">
        <f t="shared" si="6"/>
        <v>-778629</v>
      </c>
      <c r="Q42" s="45">
        <f t="shared" si="6"/>
        <v>84444264</v>
      </c>
      <c r="R42" s="45">
        <f t="shared" si="6"/>
        <v>275407069</v>
      </c>
      <c r="S42" s="45">
        <f t="shared" si="6"/>
        <v>84444264</v>
      </c>
      <c r="T42" s="45">
        <f t="shared" si="6"/>
        <v>84444264</v>
      </c>
      <c r="U42" s="45">
        <f t="shared" si="6"/>
        <v>0</v>
      </c>
      <c r="V42" s="45">
        <f t="shared" si="6"/>
        <v>168888528</v>
      </c>
      <c r="W42" s="45">
        <f t="shared" si="6"/>
        <v>769052279</v>
      </c>
      <c r="X42" s="45">
        <f t="shared" si="6"/>
        <v>-59044271</v>
      </c>
      <c r="Y42" s="45">
        <f t="shared" si="6"/>
        <v>828096550</v>
      </c>
      <c r="Z42" s="46">
        <f>+IF(X42&lt;&gt;0,+(Y42/X42)*100,0)</f>
        <v>-1402.5010995562975</v>
      </c>
      <c r="AA42" s="47">
        <f>+AA25-AA40</f>
        <v>1989732474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1693624361</v>
      </c>
      <c r="D45" s="18"/>
      <c r="E45" s="19">
        <v>1815434143</v>
      </c>
      <c r="F45" s="20">
        <v>1989732474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1989732474</v>
      </c>
      <c r="Y45" s="20">
        <v>-1989732474</v>
      </c>
      <c r="Z45" s="48">
        <v>-100</v>
      </c>
      <c r="AA45" s="22">
        <v>1989732474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1693624361</v>
      </c>
      <c r="D48" s="51">
        <f>SUM(D45:D47)</f>
        <v>0</v>
      </c>
      <c r="E48" s="52">
        <f t="shared" si="7"/>
        <v>1815434143</v>
      </c>
      <c r="F48" s="53">
        <f t="shared" si="7"/>
        <v>1989732474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1989732474</v>
      </c>
      <c r="Y48" s="53">
        <f t="shared" si="7"/>
        <v>-1989732474</v>
      </c>
      <c r="Z48" s="54">
        <f>+IF(X48&lt;&gt;0,+(Y48/X48)*100,0)</f>
        <v>-100</v>
      </c>
      <c r="AA48" s="55">
        <f>SUM(AA45:AA47)</f>
        <v>1989732474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-780865320</v>
      </c>
      <c r="F6" s="20">
        <v>-780865320</v>
      </c>
      <c r="G6" s="20">
        <v>425481258</v>
      </c>
      <c r="H6" s="20"/>
      <c r="I6" s="20">
        <v>148545955</v>
      </c>
      <c r="J6" s="20">
        <v>574027213</v>
      </c>
      <c r="K6" s="20"/>
      <c r="L6" s="20"/>
      <c r="M6" s="20"/>
      <c r="N6" s="20"/>
      <c r="O6" s="20">
        <v>-307796423</v>
      </c>
      <c r="P6" s="20"/>
      <c r="Q6" s="20">
        <v>93487157</v>
      </c>
      <c r="R6" s="20">
        <v>-214309266</v>
      </c>
      <c r="S6" s="20">
        <v>-293576466</v>
      </c>
      <c r="T6" s="20">
        <v>-1031157789</v>
      </c>
      <c r="U6" s="20"/>
      <c r="V6" s="20">
        <v>-1324734255</v>
      </c>
      <c r="W6" s="20">
        <v>-965016308</v>
      </c>
      <c r="X6" s="20">
        <v>-780879189</v>
      </c>
      <c r="Y6" s="20">
        <v>-184137119</v>
      </c>
      <c r="Z6" s="21">
        <v>23.58</v>
      </c>
      <c r="AA6" s="22">
        <v>-780865320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3030415285</v>
      </c>
      <c r="H7" s="20"/>
      <c r="I7" s="20">
        <v>-425416853</v>
      </c>
      <c r="J7" s="20">
        <v>2604998432</v>
      </c>
      <c r="K7" s="20"/>
      <c r="L7" s="20"/>
      <c r="M7" s="20"/>
      <c r="N7" s="20"/>
      <c r="O7" s="20">
        <v>256753974</v>
      </c>
      <c r="P7" s="20"/>
      <c r="Q7" s="20">
        <v>-139600000</v>
      </c>
      <c r="R7" s="20">
        <v>117153974</v>
      </c>
      <c r="S7" s="20">
        <v>125000000</v>
      </c>
      <c r="T7" s="20">
        <v>801717991</v>
      </c>
      <c r="U7" s="20"/>
      <c r="V7" s="20">
        <v>926717991</v>
      </c>
      <c r="W7" s="20">
        <v>3648870397</v>
      </c>
      <c r="X7" s="20"/>
      <c r="Y7" s="20">
        <v>3648870397</v>
      </c>
      <c r="Z7" s="21"/>
      <c r="AA7" s="22"/>
    </row>
    <row r="8" spans="1:27" ht="12.75">
      <c r="A8" s="23" t="s">
        <v>35</v>
      </c>
      <c r="B8" s="17"/>
      <c r="C8" s="18"/>
      <c r="D8" s="18"/>
      <c r="E8" s="19">
        <v>526769930</v>
      </c>
      <c r="F8" s="20">
        <v>526769930</v>
      </c>
      <c r="G8" s="20">
        <v>4541072129</v>
      </c>
      <c r="H8" s="20"/>
      <c r="I8" s="20">
        <v>-196513185</v>
      </c>
      <c r="J8" s="20">
        <v>4344558944</v>
      </c>
      <c r="K8" s="20"/>
      <c r="L8" s="20"/>
      <c r="M8" s="20"/>
      <c r="N8" s="20"/>
      <c r="O8" s="20">
        <v>-141473825</v>
      </c>
      <c r="P8" s="20"/>
      <c r="Q8" s="20">
        <v>-175118103</v>
      </c>
      <c r="R8" s="20">
        <v>-316591928</v>
      </c>
      <c r="S8" s="20">
        <v>300962742</v>
      </c>
      <c r="T8" s="20">
        <v>-36917599</v>
      </c>
      <c r="U8" s="20"/>
      <c r="V8" s="20">
        <v>264045143</v>
      </c>
      <c r="W8" s="20">
        <v>4292012159</v>
      </c>
      <c r="X8" s="20">
        <v>536162610</v>
      </c>
      <c r="Y8" s="20">
        <v>3755849549</v>
      </c>
      <c r="Z8" s="21">
        <v>700.51</v>
      </c>
      <c r="AA8" s="22">
        <v>526769930</v>
      </c>
    </row>
    <row r="9" spans="1:27" ht="12.75">
      <c r="A9" s="23" t="s">
        <v>36</v>
      </c>
      <c r="B9" s="17"/>
      <c r="C9" s="18"/>
      <c r="D9" s="18"/>
      <c r="E9" s="19"/>
      <c r="F9" s="20"/>
      <c r="G9" s="20">
        <v>975465398</v>
      </c>
      <c r="H9" s="20"/>
      <c r="I9" s="20">
        <v>87515070</v>
      </c>
      <c r="J9" s="20">
        <v>1062980468</v>
      </c>
      <c r="K9" s="20"/>
      <c r="L9" s="20"/>
      <c r="M9" s="20"/>
      <c r="N9" s="20"/>
      <c r="O9" s="20">
        <v>-15937443</v>
      </c>
      <c r="P9" s="20"/>
      <c r="Q9" s="20">
        <v>52276695</v>
      </c>
      <c r="R9" s="20">
        <v>36339252</v>
      </c>
      <c r="S9" s="20">
        <v>-49927763</v>
      </c>
      <c r="T9" s="20">
        <v>467705581</v>
      </c>
      <c r="U9" s="20"/>
      <c r="V9" s="20">
        <v>417777818</v>
      </c>
      <c r="W9" s="20">
        <v>1517097538</v>
      </c>
      <c r="X9" s="20"/>
      <c r="Y9" s="20">
        <v>1517097538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>
        <v>50315</v>
      </c>
      <c r="H10" s="24"/>
      <c r="I10" s="24"/>
      <c r="J10" s="20">
        <v>50315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50315</v>
      </c>
      <c r="X10" s="20"/>
      <c r="Y10" s="24">
        <v>50315</v>
      </c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205986030</v>
      </c>
      <c r="F11" s="20">
        <v>205986030</v>
      </c>
      <c r="G11" s="20">
        <v>149798423</v>
      </c>
      <c r="H11" s="20"/>
      <c r="I11" s="20">
        <v>1661516</v>
      </c>
      <c r="J11" s="20">
        <v>151459939</v>
      </c>
      <c r="K11" s="20"/>
      <c r="L11" s="20"/>
      <c r="M11" s="20"/>
      <c r="N11" s="20"/>
      <c r="O11" s="20">
        <v>-2038841</v>
      </c>
      <c r="P11" s="20"/>
      <c r="Q11" s="20">
        <v>-1226938</v>
      </c>
      <c r="R11" s="20">
        <v>-3265779</v>
      </c>
      <c r="S11" s="20">
        <v>5867813</v>
      </c>
      <c r="T11" s="20">
        <v>10173636</v>
      </c>
      <c r="U11" s="20"/>
      <c r="V11" s="20">
        <v>16041449</v>
      </c>
      <c r="W11" s="20">
        <v>164235609</v>
      </c>
      <c r="X11" s="20">
        <v>206000000</v>
      </c>
      <c r="Y11" s="20">
        <v>-41764391</v>
      </c>
      <c r="Z11" s="21">
        <v>-20.27</v>
      </c>
      <c r="AA11" s="22">
        <v>205986030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-48109360</v>
      </c>
      <c r="F12" s="31">
        <f t="shared" si="0"/>
        <v>-48109360</v>
      </c>
      <c r="G12" s="31">
        <f t="shared" si="0"/>
        <v>9122282808</v>
      </c>
      <c r="H12" s="31">
        <f t="shared" si="0"/>
        <v>0</v>
      </c>
      <c r="I12" s="31">
        <f t="shared" si="0"/>
        <v>-384207497</v>
      </c>
      <c r="J12" s="31">
        <f t="shared" si="0"/>
        <v>8738075311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-210492558</v>
      </c>
      <c r="P12" s="31">
        <f t="shared" si="0"/>
        <v>0</v>
      </c>
      <c r="Q12" s="31">
        <f t="shared" si="0"/>
        <v>-170181189</v>
      </c>
      <c r="R12" s="31">
        <f t="shared" si="0"/>
        <v>-380673747</v>
      </c>
      <c r="S12" s="31">
        <f t="shared" si="0"/>
        <v>88326326</v>
      </c>
      <c r="T12" s="31">
        <f t="shared" si="0"/>
        <v>211521820</v>
      </c>
      <c r="U12" s="31">
        <f t="shared" si="0"/>
        <v>0</v>
      </c>
      <c r="V12" s="31">
        <f t="shared" si="0"/>
        <v>299848146</v>
      </c>
      <c r="W12" s="31">
        <f t="shared" si="0"/>
        <v>8657249710</v>
      </c>
      <c r="X12" s="31">
        <f t="shared" si="0"/>
        <v>-38716579</v>
      </c>
      <c r="Y12" s="31">
        <f t="shared" si="0"/>
        <v>8695966289</v>
      </c>
      <c r="Z12" s="32">
        <f>+IF(X12&lt;&gt;0,+(Y12/X12)*100,0)</f>
        <v>-22460.575065271132</v>
      </c>
      <c r="AA12" s="33">
        <f>SUM(AA6:AA11)</f>
        <v>-48109360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90146307</v>
      </c>
      <c r="H15" s="20"/>
      <c r="I15" s="20"/>
      <c r="J15" s="20">
        <v>90146307</v>
      </c>
      <c r="K15" s="20"/>
      <c r="L15" s="20"/>
      <c r="M15" s="20"/>
      <c r="N15" s="20"/>
      <c r="O15" s="20"/>
      <c r="P15" s="20"/>
      <c r="Q15" s="20">
        <v>-60338837</v>
      </c>
      <c r="R15" s="20">
        <v>-60338837</v>
      </c>
      <c r="S15" s="20"/>
      <c r="T15" s="20"/>
      <c r="U15" s="20"/>
      <c r="V15" s="20"/>
      <c r="W15" s="20">
        <v>29807470</v>
      </c>
      <c r="X15" s="20"/>
      <c r="Y15" s="20">
        <v>29807470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245569260</v>
      </c>
      <c r="F17" s="20">
        <v>245569260</v>
      </c>
      <c r="G17" s="20">
        <v>220379727</v>
      </c>
      <c r="H17" s="20"/>
      <c r="I17" s="20"/>
      <c r="J17" s="20">
        <v>220379727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220379727</v>
      </c>
      <c r="X17" s="20">
        <v>237069260</v>
      </c>
      <c r="Y17" s="20">
        <v>-16689533</v>
      </c>
      <c r="Z17" s="21">
        <v>-7.04</v>
      </c>
      <c r="AA17" s="22">
        <v>245569260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8717506663</v>
      </c>
      <c r="F19" s="20">
        <v>8717506663</v>
      </c>
      <c r="G19" s="20">
        <v>17432564166</v>
      </c>
      <c r="H19" s="20"/>
      <c r="I19" s="20">
        <v>67929327</v>
      </c>
      <c r="J19" s="20">
        <v>17500493493</v>
      </c>
      <c r="K19" s="20"/>
      <c r="L19" s="20"/>
      <c r="M19" s="20"/>
      <c r="N19" s="20"/>
      <c r="O19" s="20">
        <v>65771650</v>
      </c>
      <c r="P19" s="20"/>
      <c r="Q19" s="20">
        <v>48371636</v>
      </c>
      <c r="R19" s="20">
        <v>114143286</v>
      </c>
      <c r="S19" s="20">
        <v>20115699</v>
      </c>
      <c r="T19" s="20">
        <v>63757886</v>
      </c>
      <c r="U19" s="20"/>
      <c r="V19" s="20">
        <v>83873585</v>
      </c>
      <c r="W19" s="20">
        <v>17698510364</v>
      </c>
      <c r="X19" s="20">
        <v>8698849823</v>
      </c>
      <c r="Y19" s="20">
        <v>8999660541</v>
      </c>
      <c r="Z19" s="21">
        <v>103.46</v>
      </c>
      <c r="AA19" s="22">
        <v>8717506663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97980550</v>
      </c>
      <c r="F22" s="20">
        <v>97980550</v>
      </c>
      <c r="G22" s="20">
        <v>460764806</v>
      </c>
      <c r="H22" s="20"/>
      <c r="I22" s="20"/>
      <c r="J22" s="20">
        <v>460764806</v>
      </c>
      <c r="K22" s="20"/>
      <c r="L22" s="20"/>
      <c r="M22" s="20"/>
      <c r="N22" s="20"/>
      <c r="O22" s="20">
        <v>386150</v>
      </c>
      <c r="P22" s="20"/>
      <c r="Q22" s="20"/>
      <c r="R22" s="20">
        <v>386150</v>
      </c>
      <c r="S22" s="20">
        <v>180835</v>
      </c>
      <c r="T22" s="20"/>
      <c r="U22" s="20"/>
      <c r="V22" s="20">
        <v>180835</v>
      </c>
      <c r="W22" s="20">
        <v>461331791</v>
      </c>
      <c r="X22" s="20">
        <v>119315550</v>
      </c>
      <c r="Y22" s="20">
        <v>342016241</v>
      </c>
      <c r="Z22" s="21">
        <v>286.65</v>
      </c>
      <c r="AA22" s="22">
        <v>97980550</v>
      </c>
    </row>
    <row r="23" spans="1:27" ht="12.75">
      <c r="A23" s="23" t="s">
        <v>48</v>
      </c>
      <c r="B23" s="17"/>
      <c r="C23" s="18"/>
      <c r="D23" s="18"/>
      <c r="E23" s="19">
        <v>173852552</v>
      </c>
      <c r="F23" s="20">
        <v>173852552</v>
      </c>
      <c r="G23" s="24">
        <v>229450493</v>
      </c>
      <c r="H23" s="24"/>
      <c r="I23" s="24"/>
      <c r="J23" s="20">
        <v>229450493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229450493</v>
      </c>
      <c r="X23" s="20">
        <v>170281510</v>
      </c>
      <c r="Y23" s="24">
        <v>59168983</v>
      </c>
      <c r="Z23" s="25">
        <v>34.75</v>
      </c>
      <c r="AA23" s="26">
        <v>173852552</v>
      </c>
    </row>
    <row r="24" spans="1:27" ht="12.75">
      <c r="A24" s="27" t="s">
        <v>49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9234909025</v>
      </c>
      <c r="F24" s="37">
        <f t="shared" si="1"/>
        <v>9234909025</v>
      </c>
      <c r="G24" s="37">
        <f t="shared" si="1"/>
        <v>18433305499</v>
      </c>
      <c r="H24" s="37">
        <f t="shared" si="1"/>
        <v>0</v>
      </c>
      <c r="I24" s="37">
        <f t="shared" si="1"/>
        <v>67929327</v>
      </c>
      <c r="J24" s="37">
        <f t="shared" si="1"/>
        <v>18501234826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66157800</v>
      </c>
      <c r="P24" s="37">
        <f t="shared" si="1"/>
        <v>0</v>
      </c>
      <c r="Q24" s="37">
        <f t="shared" si="1"/>
        <v>-11967201</v>
      </c>
      <c r="R24" s="37">
        <f t="shared" si="1"/>
        <v>54190599</v>
      </c>
      <c r="S24" s="37">
        <f t="shared" si="1"/>
        <v>20296534</v>
      </c>
      <c r="T24" s="37">
        <f t="shared" si="1"/>
        <v>63757886</v>
      </c>
      <c r="U24" s="37">
        <f t="shared" si="1"/>
        <v>0</v>
      </c>
      <c r="V24" s="37">
        <f t="shared" si="1"/>
        <v>84054420</v>
      </c>
      <c r="W24" s="37">
        <f t="shared" si="1"/>
        <v>18639479845</v>
      </c>
      <c r="X24" s="37">
        <f t="shared" si="1"/>
        <v>9225516143</v>
      </c>
      <c r="Y24" s="37">
        <f t="shared" si="1"/>
        <v>9413963702</v>
      </c>
      <c r="Z24" s="38">
        <f>+IF(X24&lt;&gt;0,+(Y24/X24)*100,0)</f>
        <v>102.04267767872248</v>
      </c>
      <c r="AA24" s="39">
        <f>SUM(AA15:AA23)</f>
        <v>9234909025</v>
      </c>
    </row>
    <row r="25" spans="1:27" ht="12.75">
      <c r="A25" s="27" t="s">
        <v>50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9186799665</v>
      </c>
      <c r="F25" s="31">
        <f t="shared" si="2"/>
        <v>9186799665</v>
      </c>
      <c r="G25" s="31">
        <f t="shared" si="2"/>
        <v>27555588307</v>
      </c>
      <c r="H25" s="31">
        <f t="shared" si="2"/>
        <v>0</v>
      </c>
      <c r="I25" s="31">
        <f t="shared" si="2"/>
        <v>-316278170</v>
      </c>
      <c r="J25" s="31">
        <f t="shared" si="2"/>
        <v>27239310137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-144334758</v>
      </c>
      <c r="P25" s="31">
        <f t="shared" si="2"/>
        <v>0</v>
      </c>
      <c r="Q25" s="31">
        <f t="shared" si="2"/>
        <v>-182148390</v>
      </c>
      <c r="R25" s="31">
        <f t="shared" si="2"/>
        <v>-326483148</v>
      </c>
      <c r="S25" s="31">
        <f t="shared" si="2"/>
        <v>108622860</v>
      </c>
      <c r="T25" s="31">
        <f t="shared" si="2"/>
        <v>275279706</v>
      </c>
      <c r="U25" s="31">
        <f t="shared" si="2"/>
        <v>0</v>
      </c>
      <c r="V25" s="31">
        <f t="shared" si="2"/>
        <v>383902566</v>
      </c>
      <c r="W25" s="31">
        <f t="shared" si="2"/>
        <v>27296729555</v>
      </c>
      <c r="X25" s="31">
        <f t="shared" si="2"/>
        <v>9186799564</v>
      </c>
      <c r="Y25" s="31">
        <f t="shared" si="2"/>
        <v>18109929991</v>
      </c>
      <c r="Z25" s="32">
        <f>+IF(X25&lt;&gt;0,+(Y25/X25)*100,0)</f>
        <v>197.1299130326819</v>
      </c>
      <c r="AA25" s="33">
        <f>+AA12+AA24</f>
        <v>9186799665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>
        <v>-147584260</v>
      </c>
      <c r="F31" s="20">
        <v>-147584260</v>
      </c>
      <c r="G31" s="20">
        <v>-2012082</v>
      </c>
      <c r="H31" s="20"/>
      <c r="I31" s="20">
        <v>-683</v>
      </c>
      <c r="J31" s="20">
        <v>-2012765</v>
      </c>
      <c r="K31" s="20"/>
      <c r="L31" s="20"/>
      <c r="M31" s="20"/>
      <c r="N31" s="20"/>
      <c r="O31" s="20">
        <v>259297</v>
      </c>
      <c r="P31" s="20"/>
      <c r="Q31" s="20">
        <v>-157051366</v>
      </c>
      <c r="R31" s="20">
        <v>-156792069</v>
      </c>
      <c r="S31" s="20">
        <v>378</v>
      </c>
      <c r="T31" s="20">
        <v>570951127</v>
      </c>
      <c r="U31" s="20"/>
      <c r="V31" s="20">
        <v>570951505</v>
      </c>
      <c r="W31" s="20">
        <v>412146671</v>
      </c>
      <c r="X31" s="20">
        <v>-147584260</v>
      </c>
      <c r="Y31" s="20">
        <v>559730931</v>
      </c>
      <c r="Z31" s="21">
        <v>-379.26</v>
      </c>
      <c r="AA31" s="22">
        <v>-147584260</v>
      </c>
    </row>
    <row r="32" spans="1:27" ht="12.75">
      <c r="A32" s="23" t="s">
        <v>56</v>
      </c>
      <c r="B32" s="17"/>
      <c r="C32" s="18"/>
      <c r="D32" s="18"/>
      <c r="E32" s="19">
        <v>-3508052000</v>
      </c>
      <c r="F32" s="20">
        <v>-3508052000</v>
      </c>
      <c r="G32" s="20">
        <v>3971022164</v>
      </c>
      <c r="H32" s="20"/>
      <c r="I32" s="20">
        <v>59996257</v>
      </c>
      <c r="J32" s="20">
        <v>4031018421</v>
      </c>
      <c r="K32" s="20"/>
      <c r="L32" s="20"/>
      <c r="M32" s="20"/>
      <c r="N32" s="20"/>
      <c r="O32" s="20">
        <v>131230918</v>
      </c>
      <c r="P32" s="20"/>
      <c r="Q32" s="20">
        <v>-28731887</v>
      </c>
      <c r="R32" s="20">
        <v>102499031</v>
      </c>
      <c r="S32" s="20">
        <v>-208655777</v>
      </c>
      <c r="T32" s="20">
        <v>96787587</v>
      </c>
      <c r="U32" s="20"/>
      <c r="V32" s="20">
        <v>-111868190</v>
      </c>
      <c r="W32" s="20">
        <v>4021649262</v>
      </c>
      <c r="X32" s="20">
        <v>-3508050990</v>
      </c>
      <c r="Y32" s="20">
        <v>7529700252</v>
      </c>
      <c r="Z32" s="21">
        <v>-214.64</v>
      </c>
      <c r="AA32" s="22">
        <v>-3508052000</v>
      </c>
    </row>
    <row r="33" spans="1:27" ht="12.75">
      <c r="A33" s="23" t="s">
        <v>57</v>
      </c>
      <c r="B33" s="17"/>
      <c r="C33" s="18"/>
      <c r="D33" s="18"/>
      <c r="E33" s="19">
        <v>-246450000</v>
      </c>
      <c r="F33" s="20">
        <v>-246450000</v>
      </c>
      <c r="G33" s="20">
        <v>118626839</v>
      </c>
      <c r="H33" s="20"/>
      <c r="I33" s="20">
        <v>-6332419</v>
      </c>
      <c r="J33" s="20">
        <v>112294420</v>
      </c>
      <c r="K33" s="20"/>
      <c r="L33" s="20"/>
      <c r="M33" s="20"/>
      <c r="N33" s="20"/>
      <c r="O33" s="20">
        <v>-6867635</v>
      </c>
      <c r="P33" s="20"/>
      <c r="Q33" s="20">
        <v>43382445</v>
      </c>
      <c r="R33" s="20">
        <v>36514810</v>
      </c>
      <c r="S33" s="20">
        <v>-6689388</v>
      </c>
      <c r="T33" s="20">
        <v>-6335214</v>
      </c>
      <c r="U33" s="20"/>
      <c r="V33" s="20">
        <v>-13024602</v>
      </c>
      <c r="W33" s="20">
        <v>135784628</v>
      </c>
      <c r="X33" s="20">
        <v>-246450000</v>
      </c>
      <c r="Y33" s="20">
        <v>382234628</v>
      </c>
      <c r="Z33" s="21">
        <v>-155.1</v>
      </c>
      <c r="AA33" s="22">
        <v>-246450000</v>
      </c>
    </row>
    <row r="34" spans="1:27" ht="12.75">
      <c r="A34" s="27" t="s">
        <v>58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-3902086260</v>
      </c>
      <c r="F34" s="31">
        <f t="shared" si="3"/>
        <v>-3902086260</v>
      </c>
      <c r="G34" s="31">
        <f t="shared" si="3"/>
        <v>4087636921</v>
      </c>
      <c r="H34" s="31">
        <f t="shared" si="3"/>
        <v>0</v>
      </c>
      <c r="I34" s="31">
        <f t="shared" si="3"/>
        <v>53663155</v>
      </c>
      <c r="J34" s="31">
        <f t="shared" si="3"/>
        <v>4141300076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124622580</v>
      </c>
      <c r="P34" s="31">
        <f t="shared" si="3"/>
        <v>0</v>
      </c>
      <c r="Q34" s="31">
        <f t="shared" si="3"/>
        <v>-142400808</v>
      </c>
      <c r="R34" s="31">
        <f t="shared" si="3"/>
        <v>-17778228</v>
      </c>
      <c r="S34" s="31">
        <f t="shared" si="3"/>
        <v>-215344787</v>
      </c>
      <c r="T34" s="31">
        <f t="shared" si="3"/>
        <v>661403500</v>
      </c>
      <c r="U34" s="31">
        <f t="shared" si="3"/>
        <v>0</v>
      </c>
      <c r="V34" s="31">
        <f t="shared" si="3"/>
        <v>446058713</v>
      </c>
      <c r="W34" s="31">
        <f t="shared" si="3"/>
        <v>4569580561</v>
      </c>
      <c r="X34" s="31">
        <f t="shared" si="3"/>
        <v>-3902085250</v>
      </c>
      <c r="Y34" s="31">
        <f t="shared" si="3"/>
        <v>8471665811</v>
      </c>
      <c r="Z34" s="32">
        <f>+IF(X34&lt;&gt;0,+(Y34/X34)*100,0)</f>
        <v>-217.10611809416517</v>
      </c>
      <c r="AA34" s="33">
        <f>SUM(AA29:AA33)</f>
        <v>-3902086260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>
        <v>-1296182560</v>
      </c>
      <c r="F37" s="20">
        <v>-1296182560</v>
      </c>
      <c r="G37" s="20">
        <v>1145542647</v>
      </c>
      <c r="H37" s="20"/>
      <c r="I37" s="20"/>
      <c r="J37" s="20">
        <v>1145542647</v>
      </c>
      <c r="K37" s="20"/>
      <c r="L37" s="20"/>
      <c r="M37" s="20"/>
      <c r="N37" s="20"/>
      <c r="O37" s="20">
        <v>-27844884</v>
      </c>
      <c r="P37" s="20"/>
      <c r="Q37" s="20">
        <v>-8895068</v>
      </c>
      <c r="R37" s="20">
        <v>-36739952</v>
      </c>
      <c r="S37" s="20"/>
      <c r="T37" s="20">
        <v>-8873313</v>
      </c>
      <c r="U37" s="20"/>
      <c r="V37" s="20">
        <v>-8873313</v>
      </c>
      <c r="W37" s="20">
        <v>1099929382</v>
      </c>
      <c r="X37" s="20">
        <v>-1296182560</v>
      </c>
      <c r="Y37" s="20">
        <v>2396111942</v>
      </c>
      <c r="Z37" s="21">
        <v>-184.86</v>
      </c>
      <c r="AA37" s="22">
        <v>-1296182560</v>
      </c>
    </row>
    <row r="38" spans="1:27" ht="12.75">
      <c r="A38" s="23" t="s">
        <v>57</v>
      </c>
      <c r="B38" s="17"/>
      <c r="C38" s="18"/>
      <c r="D38" s="18"/>
      <c r="E38" s="19">
        <v>-2518343000</v>
      </c>
      <c r="F38" s="20">
        <v>-2518343000</v>
      </c>
      <c r="G38" s="20">
        <v>2472189222</v>
      </c>
      <c r="H38" s="20"/>
      <c r="I38" s="20"/>
      <c r="J38" s="20">
        <v>2472189222</v>
      </c>
      <c r="K38" s="20"/>
      <c r="L38" s="20"/>
      <c r="M38" s="20"/>
      <c r="N38" s="20"/>
      <c r="O38" s="20"/>
      <c r="P38" s="20"/>
      <c r="Q38" s="20">
        <v>125821000</v>
      </c>
      <c r="R38" s="20">
        <v>125821000</v>
      </c>
      <c r="S38" s="20"/>
      <c r="T38" s="20"/>
      <c r="U38" s="20"/>
      <c r="V38" s="20"/>
      <c r="W38" s="20">
        <v>2598010222</v>
      </c>
      <c r="X38" s="20">
        <v>-2518343000</v>
      </c>
      <c r="Y38" s="20">
        <v>5116353222</v>
      </c>
      <c r="Z38" s="21">
        <v>-203.16</v>
      </c>
      <c r="AA38" s="22">
        <v>-2518343000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-3814525560</v>
      </c>
      <c r="F39" s="37">
        <f t="shared" si="4"/>
        <v>-3814525560</v>
      </c>
      <c r="G39" s="37">
        <f t="shared" si="4"/>
        <v>3617731869</v>
      </c>
      <c r="H39" s="37">
        <f t="shared" si="4"/>
        <v>0</v>
      </c>
      <c r="I39" s="37">
        <f t="shared" si="4"/>
        <v>0</v>
      </c>
      <c r="J39" s="37">
        <f t="shared" si="4"/>
        <v>3617731869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-27844884</v>
      </c>
      <c r="P39" s="37">
        <f t="shared" si="4"/>
        <v>0</v>
      </c>
      <c r="Q39" s="37">
        <f t="shared" si="4"/>
        <v>116925932</v>
      </c>
      <c r="R39" s="37">
        <f t="shared" si="4"/>
        <v>89081048</v>
      </c>
      <c r="S39" s="37">
        <f t="shared" si="4"/>
        <v>0</v>
      </c>
      <c r="T39" s="37">
        <f t="shared" si="4"/>
        <v>-8873313</v>
      </c>
      <c r="U39" s="37">
        <f t="shared" si="4"/>
        <v>0</v>
      </c>
      <c r="V39" s="37">
        <f t="shared" si="4"/>
        <v>-8873313</v>
      </c>
      <c r="W39" s="37">
        <f t="shared" si="4"/>
        <v>3697939604</v>
      </c>
      <c r="X39" s="37">
        <f t="shared" si="4"/>
        <v>-3814525560</v>
      </c>
      <c r="Y39" s="37">
        <f t="shared" si="4"/>
        <v>7512465164</v>
      </c>
      <c r="Z39" s="38">
        <f>+IF(X39&lt;&gt;0,+(Y39/X39)*100,0)</f>
        <v>-196.94363154300112</v>
      </c>
      <c r="AA39" s="39">
        <f>SUM(AA37:AA38)</f>
        <v>-3814525560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-7716611820</v>
      </c>
      <c r="F40" s="31">
        <f t="shared" si="5"/>
        <v>-7716611820</v>
      </c>
      <c r="G40" s="31">
        <f t="shared" si="5"/>
        <v>7705368790</v>
      </c>
      <c r="H40" s="31">
        <f t="shared" si="5"/>
        <v>0</v>
      </c>
      <c r="I40" s="31">
        <f t="shared" si="5"/>
        <v>53663155</v>
      </c>
      <c r="J40" s="31">
        <f t="shared" si="5"/>
        <v>7759031945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96777696</v>
      </c>
      <c r="P40" s="31">
        <f t="shared" si="5"/>
        <v>0</v>
      </c>
      <c r="Q40" s="31">
        <f t="shared" si="5"/>
        <v>-25474876</v>
      </c>
      <c r="R40" s="31">
        <f t="shared" si="5"/>
        <v>71302820</v>
      </c>
      <c r="S40" s="31">
        <f t="shared" si="5"/>
        <v>-215344787</v>
      </c>
      <c r="T40" s="31">
        <f t="shared" si="5"/>
        <v>652530187</v>
      </c>
      <c r="U40" s="31">
        <f t="shared" si="5"/>
        <v>0</v>
      </c>
      <c r="V40" s="31">
        <f t="shared" si="5"/>
        <v>437185400</v>
      </c>
      <c r="W40" s="31">
        <f t="shared" si="5"/>
        <v>8267520165</v>
      </c>
      <c r="X40" s="31">
        <f t="shared" si="5"/>
        <v>-7716610810</v>
      </c>
      <c r="Y40" s="31">
        <f t="shared" si="5"/>
        <v>15984130975</v>
      </c>
      <c r="Z40" s="32">
        <f>+IF(X40&lt;&gt;0,+(Y40/X40)*100,0)</f>
        <v>-207.13926578085386</v>
      </c>
      <c r="AA40" s="33">
        <f>+AA34+AA39</f>
        <v>-7716611820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16903411485</v>
      </c>
      <c r="F42" s="45">
        <f t="shared" si="6"/>
        <v>16903411485</v>
      </c>
      <c r="G42" s="45">
        <f t="shared" si="6"/>
        <v>19850219517</v>
      </c>
      <c r="H42" s="45">
        <f t="shared" si="6"/>
        <v>0</v>
      </c>
      <c r="I42" s="45">
        <f t="shared" si="6"/>
        <v>-369941325</v>
      </c>
      <c r="J42" s="45">
        <f t="shared" si="6"/>
        <v>19480278192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-241112454</v>
      </c>
      <c r="P42" s="45">
        <f t="shared" si="6"/>
        <v>0</v>
      </c>
      <c r="Q42" s="45">
        <f t="shared" si="6"/>
        <v>-156673514</v>
      </c>
      <c r="R42" s="45">
        <f t="shared" si="6"/>
        <v>-397785968</v>
      </c>
      <c r="S42" s="45">
        <f t="shared" si="6"/>
        <v>323967647</v>
      </c>
      <c r="T42" s="45">
        <f t="shared" si="6"/>
        <v>-377250481</v>
      </c>
      <c r="U42" s="45">
        <f t="shared" si="6"/>
        <v>0</v>
      </c>
      <c r="V42" s="45">
        <f t="shared" si="6"/>
        <v>-53282834</v>
      </c>
      <c r="W42" s="45">
        <f t="shared" si="6"/>
        <v>19029209390</v>
      </c>
      <c r="X42" s="45">
        <f t="shared" si="6"/>
        <v>16903410374</v>
      </c>
      <c r="Y42" s="45">
        <f t="shared" si="6"/>
        <v>2125799016</v>
      </c>
      <c r="Z42" s="46">
        <f>+IF(X42&lt;&gt;0,+(Y42/X42)*100,0)</f>
        <v>12.57615456860587</v>
      </c>
      <c r="AA42" s="47">
        <f>+AA25-AA40</f>
        <v>16903411485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15615036850</v>
      </c>
      <c r="F45" s="20">
        <v>15615036850</v>
      </c>
      <c r="G45" s="20">
        <v>15803942707</v>
      </c>
      <c r="H45" s="20"/>
      <c r="I45" s="20">
        <v>-4792202</v>
      </c>
      <c r="J45" s="20">
        <v>15799150505</v>
      </c>
      <c r="K45" s="20"/>
      <c r="L45" s="20"/>
      <c r="M45" s="20"/>
      <c r="N45" s="20"/>
      <c r="O45" s="20">
        <v>-276467</v>
      </c>
      <c r="P45" s="20"/>
      <c r="Q45" s="20">
        <v>-507310</v>
      </c>
      <c r="R45" s="20">
        <v>-783777</v>
      </c>
      <c r="S45" s="20">
        <v>124893757</v>
      </c>
      <c r="T45" s="20">
        <v>-698531</v>
      </c>
      <c r="U45" s="20"/>
      <c r="V45" s="20">
        <v>124195226</v>
      </c>
      <c r="W45" s="20">
        <v>15922561954</v>
      </c>
      <c r="X45" s="20">
        <v>15615064790</v>
      </c>
      <c r="Y45" s="20">
        <v>307497164</v>
      </c>
      <c r="Z45" s="48">
        <v>1.97</v>
      </c>
      <c r="AA45" s="22">
        <v>15615036850</v>
      </c>
    </row>
    <row r="46" spans="1:27" ht="12.75">
      <c r="A46" s="23" t="s">
        <v>67</v>
      </c>
      <c r="B46" s="17"/>
      <c r="C46" s="18"/>
      <c r="D46" s="18"/>
      <c r="E46" s="19">
        <v>612273340</v>
      </c>
      <c r="F46" s="20">
        <v>612273340</v>
      </c>
      <c r="G46" s="20">
        <v>458611186</v>
      </c>
      <c r="H46" s="20"/>
      <c r="I46" s="20">
        <v>4792202</v>
      </c>
      <c r="J46" s="20">
        <v>463403388</v>
      </c>
      <c r="K46" s="20"/>
      <c r="L46" s="20"/>
      <c r="M46" s="20"/>
      <c r="N46" s="20"/>
      <c r="O46" s="20">
        <v>68788</v>
      </c>
      <c r="P46" s="20"/>
      <c r="Q46" s="20">
        <v>464641</v>
      </c>
      <c r="R46" s="20">
        <v>533429</v>
      </c>
      <c r="S46" s="20">
        <v>-124893756</v>
      </c>
      <c r="T46" s="20">
        <v>684030</v>
      </c>
      <c r="U46" s="20"/>
      <c r="V46" s="20">
        <v>-124209726</v>
      </c>
      <c r="W46" s="20">
        <v>339727091</v>
      </c>
      <c r="X46" s="20">
        <v>612273340</v>
      </c>
      <c r="Y46" s="20">
        <v>-272546249</v>
      </c>
      <c r="Z46" s="48">
        <v>-44.51</v>
      </c>
      <c r="AA46" s="22">
        <v>612273340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16227310190</v>
      </c>
      <c r="F48" s="53">
        <f t="shared" si="7"/>
        <v>16227310190</v>
      </c>
      <c r="G48" s="53">
        <f t="shared" si="7"/>
        <v>16262553893</v>
      </c>
      <c r="H48" s="53">
        <f t="shared" si="7"/>
        <v>0</v>
      </c>
      <c r="I48" s="53">
        <f t="shared" si="7"/>
        <v>0</v>
      </c>
      <c r="J48" s="53">
        <f t="shared" si="7"/>
        <v>16262553893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-207679</v>
      </c>
      <c r="P48" s="53">
        <f t="shared" si="7"/>
        <v>0</v>
      </c>
      <c r="Q48" s="53">
        <f t="shared" si="7"/>
        <v>-42669</v>
      </c>
      <c r="R48" s="53">
        <f t="shared" si="7"/>
        <v>-250348</v>
      </c>
      <c r="S48" s="53">
        <f t="shared" si="7"/>
        <v>1</v>
      </c>
      <c r="T48" s="53">
        <f t="shared" si="7"/>
        <v>-14501</v>
      </c>
      <c r="U48" s="53">
        <f t="shared" si="7"/>
        <v>0</v>
      </c>
      <c r="V48" s="53">
        <f t="shared" si="7"/>
        <v>-14500</v>
      </c>
      <c r="W48" s="53">
        <f t="shared" si="7"/>
        <v>16262289045</v>
      </c>
      <c r="X48" s="53">
        <f t="shared" si="7"/>
        <v>16227338130</v>
      </c>
      <c r="Y48" s="53">
        <f t="shared" si="7"/>
        <v>34950915</v>
      </c>
      <c r="Z48" s="54">
        <f>+IF(X48&lt;&gt;0,+(Y48/X48)*100,0)</f>
        <v>0.21538292183229438</v>
      </c>
      <c r="AA48" s="55">
        <f>SUM(AA45:AA47)</f>
        <v>16227310190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-24529504</v>
      </c>
      <c r="D6" s="18"/>
      <c r="E6" s="19">
        <v>79881408</v>
      </c>
      <c r="F6" s="20">
        <v>163343311</v>
      </c>
      <c r="G6" s="20">
        <v>79178803</v>
      </c>
      <c r="H6" s="20">
        <v>-20854571</v>
      </c>
      <c r="I6" s="20">
        <v>-20754847</v>
      </c>
      <c r="J6" s="20">
        <v>37569385</v>
      </c>
      <c r="K6" s="20">
        <v>-25434321</v>
      </c>
      <c r="L6" s="20">
        <v>-8709969</v>
      </c>
      <c r="M6" s="20">
        <v>45050761</v>
      </c>
      <c r="N6" s="20">
        <v>10906471</v>
      </c>
      <c r="O6" s="20">
        <v>-16937871</v>
      </c>
      <c r="P6" s="20">
        <v>-8029713</v>
      </c>
      <c r="Q6" s="20">
        <v>68359882</v>
      </c>
      <c r="R6" s="20">
        <v>43392298</v>
      </c>
      <c r="S6" s="20">
        <v>-15966869</v>
      </c>
      <c r="T6" s="20">
        <v>-27832129</v>
      </c>
      <c r="U6" s="20">
        <v>-31469106</v>
      </c>
      <c r="V6" s="20">
        <v>-75268104</v>
      </c>
      <c r="W6" s="20">
        <v>16600050</v>
      </c>
      <c r="X6" s="20">
        <v>163343311</v>
      </c>
      <c r="Y6" s="20">
        <v>-146743261</v>
      </c>
      <c r="Z6" s="21">
        <v>-89.84</v>
      </c>
      <c r="AA6" s="22">
        <v>163343311</v>
      </c>
    </row>
    <row r="7" spans="1:27" ht="12.75">
      <c r="A7" s="23" t="s">
        <v>34</v>
      </c>
      <c r="B7" s="17"/>
      <c r="C7" s="18">
        <v>114716468</v>
      </c>
      <c r="D7" s="18"/>
      <c r="E7" s="19"/>
      <c r="F7" s="20"/>
      <c r="G7" s="20">
        <v>114716468</v>
      </c>
      <c r="H7" s="20"/>
      <c r="I7" s="20"/>
      <c r="J7" s="20">
        <v>114716468</v>
      </c>
      <c r="K7" s="20"/>
      <c r="L7" s="20">
        <v>411135</v>
      </c>
      <c r="M7" s="20"/>
      <c r="N7" s="20">
        <v>411135</v>
      </c>
      <c r="O7" s="20"/>
      <c r="P7" s="20"/>
      <c r="Q7" s="20"/>
      <c r="R7" s="20"/>
      <c r="S7" s="20">
        <v>92182</v>
      </c>
      <c r="T7" s="20"/>
      <c r="U7" s="20">
        <v>948013</v>
      </c>
      <c r="V7" s="20">
        <v>1040195</v>
      </c>
      <c r="W7" s="20">
        <v>116167798</v>
      </c>
      <c r="X7" s="20"/>
      <c r="Y7" s="20">
        <v>116167798</v>
      </c>
      <c r="Z7" s="21"/>
      <c r="AA7" s="22"/>
    </row>
    <row r="8" spans="1:27" ht="12.75">
      <c r="A8" s="23" t="s">
        <v>35</v>
      </c>
      <c r="B8" s="17"/>
      <c r="C8" s="18">
        <v>48748718</v>
      </c>
      <c r="D8" s="18"/>
      <c r="E8" s="19">
        <v>22208560</v>
      </c>
      <c r="F8" s="20">
        <v>-9441435</v>
      </c>
      <c r="G8" s="20">
        <v>83432856</v>
      </c>
      <c r="H8" s="20">
        <v>-101016</v>
      </c>
      <c r="I8" s="20">
        <v>-212581</v>
      </c>
      <c r="J8" s="20">
        <v>83119259</v>
      </c>
      <c r="K8" s="20">
        <v>-678923</v>
      </c>
      <c r="L8" s="20">
        <v>-10971380</v>
      </c>
      <c r="M8" s="20">
        <v>-221877</v>
      </c>
      <c r="N8" s="20">
        <v>-11872180</v>
      </c>
      <c r="O8" s="20">
        <v>-746704</v>
      </c>
      <c r="P8" s="20">
        <v>-83830</v>
      </c>
      <c r="Q8" s="20">
        <v>-89679</v>
      </c>
      <c r="R8" s="20">
        <v>-920213</v>
      </c>
      <c r="S8" s="20">
        <v>-1106054</v>
      </c>
      <c r="T8" s="20">
        <v>-173350</v>
      </c>
      <c r="U8" s="20">
        <v>-227033</v>
      </c>
      <c r="V8" s="20">
        <v>-1506437</v>
      </c>
      <c r="W8" s="20">
        <v>68820429</v>
      </c>
      <c r="X8" s="20">
        <v>-9441435</v>
      </c>
      <c r="Y8" s="20">
        <v>78261864</v>
      </c>
      <c r="Z8" s="21">
        <v>-828.92</v>
      </c>
      <c r="AA8" s="22">
        <v>-9441435</v>
      </c>
    </row>
    <row r="9" spans="1:27" ht="12.75">
      <c r="A9" s="23" t="s">
        <v>36</v>
      </c>
      <c r="B9" s="17"/>
      <c r="C9" s="18">
        <v>44003174</v>
      </c>
      <c r="D9" s="18"/>
      <c r="E9" s="19">
        <v>42082000</v>
      </c>
      <c r="F9" s="20">
        <v>42082000</v>
      </c>
      <c r="G9" s="20">
        <v>73595684</v>
      </c>
      <c r="H9" s="20">
        <v>648550</v>
      </c>
      <c r="I9" s="20">
        <v>945826</v>
      </c>
      <c r="J9" s="20">
        <v>75190060</v>
      </c>
      <c r="K9" s="20">
        <v>2326534</v>
      </c>
      <c r="L9" s="20">
        <v>1057851</v>
      </c>
      <c r="M9" s="20">
        <v>3194648</v>
      </c>
      <c r="N9" s="20">
        <v>6579033</v>
      </c>
      <c r="O9" s="20">
        <v>451758</v>
      </c>
      <c r="P9" s="20">
        <v>1045174</v>
      </c>
      <c r="Q9" s="20">
        <v>2482752</v>
      </c>
      <c r="R9" s="20">
        <v>3979684</v>
      </c>
      <c r="S9" s="20">
        <v>1112509</v>
      </c>
      <c r="T9" s="20">
        <v>2427276</v>
      </c>
      <c r="U9" s="20">
        <v>776440</v>
      </c>
      <c r="V9" s="20">
        <v>4316225</v>
      </c>
      <c r="W9" s="20">
        <v>90065002</v>
      </c>
      <c r="X9" s="20">
        <v>42082000</v>
      </c>
      <c r="Y9" s="20">
        <v>47983002</v>
      </c>
      <c r="Z9" s="21">
        <v>114.02</v>
      </c>
      <c r="AA9" s="22">
        <v>42082000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19239068</v>
      </c>
      <c r="D11" s="18"/>
      <c r="E11" s="19">
        <v>18891000</v>
      </c>
      <c r="F11" s="20">
        <v>18891000</v>
      </c>
      <c r="G11" s="20">
        <v>19239068</v>
      </c>
      <c r="H11" s="20"/>
      <c r="I11" s="20"/>
      <c r="J11" s="20">
        <v>19239068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19239068</v>
      </c>
      <c r="X11" s="20">
        <v>18891000</v>
      </c>
      <c r="Y11" s="20">
        <v>348068</v>
      </c>
      <c r="Z11" s="21">
        <v>1.84</v>
      </c>
      <c r="AA11" s="22">
        <v>18891000</v>
      </c>
    </row>
    <row r="12" spans="1:27" ht="12.75">
      <c r="A12" s="27" t="s">
        <v>39</v>
      </c>
      <c r="B12" s="28"/>
      <c r="C12" s="29">
        <f aca="true" t="shared" si="0" ref="C12:Y12">SUM(C6:C11)</f>
        <v>202177924</v>
      </c>
      <c r="D12" s="29">
        <f>SUM(D6:D11)</f>
        <v>0</v>
      </c>
      <c r="E12" s="30">
        <f t="shared" si="0"/>
        <v>163062968</v>
      </c>
      <c r="F12" s="31">
        <f t="shared" si="0"/>
        <v>214874876</v>
      </c>
      <c r="G12" s="31">
        <f t="shared" si="0"/>
        <v>370162879</v>
      </c>
      <c r="H12" s="31">
        <f t="shared" si="0"/>
        <v>-20307037</v>
      </c>
      <c r="I12" s="31">
        <f t="shared" si="0"/>
        <v>-20021602</v>
      </c>
      <c r="J12" s="31">
        <f t="shared" si="0"/>
        <v>329834240</v>
      </c>
      <c r="K12" s="31">
        <f t="shared" si="0"/>
        <v>-23786710</v>
      </c>
      <c r="L12" s="31">
        <f t="shared" si="0"/>
        <v>-18212363</v>
      </c>
      <c r="M12" s="31">
        <f t="shared" si="0"/>
        <v>48023532</v>
      </c>
      <c r="N12" s="31">
        <f t="shared" si="0"/>
        <v>6024459</v>
      </c>
      <c r="O12" s="31">
        <f t="shared" si="0"/>
        <v>-17232817</v>
      </c>
      <c r="P12" s="31">
        <f t="shared" si="0"/>
        <v>-7068369</v>
      </c>
      <c r="Q12" s="31">
        <f t="shared" si="0"/>
        <v>70752955</v>
      </c>
      <c r="R12" s="31">
        <f t="shared" si="0"/>
        <v>46451769</v>
      </c>
      <c r="S12" s="31">
        <f t="shared" si="0"/>
        <v>-15868232</v>
      </c>
      <c r="T12" s="31">
        <f t="shared" si="0"/>
        <v>-25578203</v>
      </c>
      <c r="U12" s="31">
        <f t="shared" si="0"/>
        <v>-29971686</v>
      </c>
      <c r="V12" s="31">
        <f t="shared" si="0"/>
        <v>-71418121</v>
      </c>
      <c r="W12" s="31">
        <f t="shared" si="0"/>
        <v>310892347</v>
      </c>
      <c r="X12" s="31">
        <f t="shared" si="0"/>
        <v>214874876</v>
      </c>
      <c r="Y12" s="31">
        <f t="shared" si="0"/>
        <v>96017471</v>
      </c>
      <c r="Z12" s="32">
        <f>+IF(X12&lt;&gt;0,+(Y12/X12)*100,0)</f>
        <v>44.68529443153699</v>
      </c>
      <c r="AA12" s="33">
        <f>SUM(AA6:AA11)</f>
        <v>214874876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6474472</v>
      </c>
      <c r="D16" s="18"/>
      <c r="E16" s="19">
        <v>400576000</v>
      </c>
      <c r="F16" s="20"/>
      <c r="G16" s="24">
        <v>6474472</v>
      </c>
      <c r="H16" s="24"/>
      <c r="I16" s="24"/>
      <c r="J16" s="20">
        <v>6474472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6474472</v>
      </c>
      <c r="X16" s="20"/>
      <c r="Y16" s="24">
        <v>6474472</v>
      </c>
      <c r="Z16" s="25"/>
      <c r="AA16" s="26"/>
    </row>
    <row r="17" spans="1:27" ht="12.75">
      <c r="A17" s="23" t="s">
        <v>43</v>
      </c>
      <c r="B17" s="17"/>
      <c r="C17" s="18">
        <v>394101560</v>
      </c>
      <c r="D17" s="18"/>
      <c r="E17" s="19"/>
      <c r="F17" s="20">
        <v>400576000</v>
      </c>
      <c r="G17" s="20">
        <v>394101560</v>
      </c>
      <c r="H17" s="20"/>
      <c r="I17" s="20"/>
      <c r="J17" s="20">
        <v>394101560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394101560</v>
      </c>
      <c r="X17" s="20">
        <v>400576000</v>
      </c>
      <c r="Y17" s="20">
        <v>-6474440</v>
      </c>
      <c r="Z17" s="21">
        <v>-1.62</v>
      </c>
      <c r="AA17" s="22">
        <v>400576000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649551627</v>
      </c>
      <c r="D19" s="18"/>
      <c r="E19" s="19">
        <v>602470636</v>
      </c>
      <c r="F19" s="20">
        <v>537276291</v>
      </c>
      <c r="G19" s="20">
        <v>652566827</v>
      </c>
      <c r="H19" s="20">
        <v>6540527</v>
      </c>
      <c r="I19" s="20">
        <v>2425128</v>
      </c>
      <c r="J19" s="20">
        <v>661532482</v>
      </c>
      <c r="K19" s="20">
        <v>9110264</v>
      </c>
      <c r="L19" s="20">
        <v>6424861</v>
      </c>
      <c r="M19" s="20">
        <v>20556542</v>
      </c>
      <c r="N19" s="20">
        <v>36091667</v>
      </c>
      <c r="O19" s="20">
        <v>2138554</v>
      </c>
      <c r="P19" s="20">
        <v>6951784</v>
      </c>
      <c r="Q19" s="20">
        <v>13581231</v>
      </c>
      <c r="R19" s="20">
        <v>22671569</v>
      </c>
      <c r="S19" s="20">
        <v>1735757</v>
      </c>
      <c r="T19" s="20">
        <v>-18851128</v>
      </c>
      <c r="U19" s="20">
        <v>-13872445</v>
      </c>
      <c r="V19" s="20">
        <v>-30987816</v>
      </c>
      <c r="W19" s="20">
        <v>689307902</v>
      </c>
      <c r="X19" s="20">
        <v>537276291</v>
      </c>
      <c r="Y19" s="20">
        <v>152031611</v>
      </c>
      <c r="Z19" s="21">
        <v>28.3</v>
      </c>
      <c r="AA19" s="22">
        <v>537276291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>
        <v>4770000</v>
      </c>
      <c r="F22" s="20">
        <v>270000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270000</v>
      </c>
      <c r="Y22" s="20">
        <v>-270000</v>
      </c>
      <c r="Z22" s="21">
        <v>-100</v>
      </c>
      <c r="AA22" s="22">
        <v>270000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1050127659</v>
      </c>
      <c r="D24" s="29">
        <f>SUM(D15:D23)</f>
        <v>0</v>
      </c>
      <c r="E24" s="36">
        <f t="shared" si="1"/>
        <v>1007816636</v>
      </c>
      <c r="F24" s="37">
        <f t="shared" si="1"/>
        <v>938122291</v>
      </c>
      <c r="G24" s="37">
        <f t="shared" si="1"/>
        <v>1053142859</v>
      </c>
      <c r="H24" s="37">
        <f t="shared" si="1"/>
        <v>6540527</v>
      </c>
      <c r="I24" s="37">
        <f t="shared" si="1"/>
        <v>2425128</v>
      </c>
      <c r="J24" s="37">
        <f t="shared" si="1"/>
        <v>1062108514</v>
      </c>
      <c r="K24" s="37">
        <f t="shared" si="1"/>
        <v>9110264</v>
      </c>
      <c r="L24" s="37">
        <f t="shared" si="1"/>
        <v>6424861</v>
      </c>
      <c r="M24" s="37">
        <f t="shared" si="1"/>
        <v>20556542</v>
      </c>
      <c r="N24" s="37">
        <f t="shared" si="1"/>
        <v>36091667</v>
      </c>
      <c r="O24" s="37">
        <f t="shared" si="1"/>
        <v>2138554</v>
      </c>
      <c r="P24" s="37">
        <f t="shared" si="1"/>
        <v>6951784</v>
      </c>
      <c r="Q24" s="37">
        <f t="shared" si="1"/>
        <v>13581231</v>
      </c>
      <c r="R24" s="37">
        <f t="shared" si="1"/>
        <v>22671569</v>
      </c>
      <c r="S24" s="37">
        <f t="shared" si="1"/>
        <v>1735757</v>
      </c>
      <c r="T24" s="37">
        <f t="shared" si="1"/>
        <v>-18851128</v>
      </c>
      <c r="U24" s="37">
        <f t="shared" si="1"/>
        <v>-13872445</v>
      </c>
      <c r="V24" s="37">
        <f t="shared" si="1"/>
        <v>-30987816</v>
      </c>
      <c r="W24" s="37">
        <f t="shared" si="1"/>
        <v>1089883934</v>
      </c>
      <c r="X24" s="37">
        <f t="shared" si="1"/>
        <v>938122291</v>
      </c>
      <c r="Y24" s="37">
        <f t="shared" si="1"/>
        <v>151761643</v>
      </c>
      <c r="Z24" s="38">
        <f>+IF(X24&lt;&gt;0,+(Y24/X24)*100,0)</f>
        <v>16.177170551850793</v>
      </c>
      <c r="AA24" s="39">
        <f>SUM(AA15:AA23)</f>
        <v>938122291</v>
      </c>
    </row>
    <row r="25" spans="1:27" ht="12.75">
      <c r="A25" s="27" t="s">
        <v>50</v>
      </c>
      <c r="B25" s="28"/>
      <c r="C25" s="29">
        <f aca="true" t="shared" si="2" ref="C25:Y25">+C12+C24</f>
        <v>1252305583</v>
      </c>
      <c r="D25" s="29">
        <f>+D12+D24</f>
        <v>0</v>
      </c>
      <c r="E25" s="30">
        <f t="shared" si="2"/>
        <v>1170879604</v>
      </c>
      <c r="F25" s="31">
        <f t="shared" si="2"/>
        <v>1152997167</v>
      </c>
      <c r="G25" s="31">
        <f t="shared" si="2"/>
        <v>1423305738</v>
      </c>
      <c r="H25" s="31">
        <f t="shared" si="2"/>
        <v>-13766510</v>
      </c>
      <c r="I25" s="31">
        <f t="shared" si="2"/>
        <v>-17596474</v>
      </c>
      <c r="J25" s="31">
        <f t="shared" si="2"/>
        <v>1391942754</v>
      </c>
      <c r="K25" s="31">
        <f t="shared" si="2"/>
        <v>-14676446</v>
      </c>
      <c r="L25" s="31">
        <f t="shared" si="2"/>
        <v>-11787502</v>
      </c>
      <c r="M25" s="31">
        <f t="shared" si="2"/>
        <v>68580074</v>
      </c>
      <c r="N25" s="31">
        <f t="shared" si="2"/>
        <v>42116126</v>
      </c>
      <c r="O25" s="31">
        <f t="shared" si="2"/>
        <v>-15094263</v>
      </c>
      <c r="P25" s="31">
        <f t="shared" si="2"/>
        <v>-116585</v>
      </c>
      <c r="Q25" s="31">
        <f t="shared" si="2"/>
        <v>84334186</v>
      </c>
      <c r="R25" s="31">
        <f t="shared" si="2"/>
        <v>69123338</v>
      </c>
      <c r="S25" s="31">
        <f t="shared" si="2"/>
        <v>-14132475</v>
      </c>
      <c r="T25" s="31">
        <f t="shared" si="2"/>
        <v>-44429331</v>
      </c>
      <c r="U25" s="31">
        <f t="shared" si="2"/>
        <v>-43844131</v>
      </c>
      <c r="V25" s="31">
        <f t="shared" si="2"/>
        <v>-102405937</v>
      </c>
      <c r="W25" s="31">
        <f t="shared" si="2"/>
        <v>1400776281</v>
      </c>
      <c r="X25" s="31">
        <f t="shared" si="2"/>
        <v>1152997167</v>
      </c>
      <c r="Y25" s="31">
        <f t="shared" si="2"/>
        <v>247779114</v>
      </c>
      <c r="Z25" s="32">
        <f>+IF(X25&lt;&gt;0,+(Y25/X25)*100,0)</f>
        <v>21.490001978469735</v>
      </c>
      <c r="AA25" s="33">
        <f>+AA12+AA24</f>
        <v>1152997167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49810232</v>
      </c>
      <c r="D32" s="18"/>
      <c r="E32" s="19">
        <v>38042000</v>
      </c>
      <c r="F32" s="20">
        <v>38042000</v>
      </c>
      <c r="G32" s="20">
        <v>51606043</v>
      </c>
      <c r="H32" s="20">
        <v>12279891</v>
      </c>
      <c r="I32" s="20">
        <v>2709356</v>
      </c>
      <c r="J32" s="20">
        <v>66595290</v>
      </c>
      <c r="K32" s="20">
        <v>-14649225</v>
      </c>
      <c r="L32" s="20">
        <v>13438601</v>
      </c>
      <c r="M32" s="20">
        <v>39753</v>
      </c>
      <c r="N32" s="20">
        <v>-1170871</v>
      </c>
      <c r="O32" s="20">
        <v>-722090</v>
      </c>
      <c r="P32" s="20">
        <v>12274235</v>
      </c>
      <c r="Q32" s="20">
        <v>-1624407</v>
      </c>
      <c r="R32" s="20">
        <v>9927738</v>
      </c>
      <c r="S32" s="20">
        <v>110844</v>
      </c>
      <c r="T32" s="20">
        <v>32688782</v>
      </c>
      <c r="U32" s="20">
        <v>-2531665</v>
      </c>
      <c r="V32" s="20">
        <v>30267961</v>
      </c>
      <c r="W32" s="20">
        <v>105620118</v>
      </c>
      <c r="X32" s="20">
        <v>38042000</v>
      </c>
      <c r="Y32" s="20">
        <v>67578118</v>
      </c>
      <c r="Z32" s="21">
        <v>177.64</v>
      </c>
      <c r="AA32" s="22">
        <v>38042000</v>
      </c>
    </row>
    <row r="33" spans="1:27" ht="12.75">
      <c r="A33" s="23" t="s">
        <v>57</v>
      </c>
      <c r="B33" s="17"/>
      <c r="C33" s="18">
        <v>8001110</v>
      </c>
      <c r="D33" s="18"/>
      <c r="E33" s="19">
        <v>8886000</v>
      </c>
      <c r="F33" s="20">
        <v>8886000</v>
      </c>
      <c r="G33" s="20">
        <v>8001110</v>
      </c>
      <c r="H33" s="20"/>
      <c r="I33" s="20"/>
      <c r="J33" s="20">
        <v>8001110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8001110</v>
      </c>
      <c r="X33" s="20">
        <v>8886000</v>
      </c>
      <c r="Y33" s="20">
        <v>-884890</v>
      </c>
      <c r="Z33" s="21">
        <v>-9.96</v>
      </c>
      <c r="AA33" s="22">
        <v>8886000</v>
      </c>
    </row>
    <row r="34" spans="1:27" ht="12.75">
      <c r="A34" s="27" t="s">
        <v>58</v>
      </c>
      <c r="B34" s="28"/>
      <c r="C34" s="29">
        <f aca="true" t="shared" si="3" ref="C34:Y34">SUM(C29:C33)</f>
        <v>57811342</v>
      </c>
      <c r="D34" s="29">
        <f>SUM(D29:D33)</f>
        <v>0</v>
      </c>
      <c r="E34" s="30">
        <f t="shared" si="3"/>
        <v>46928000</v>
      </c>
      <c r="F34" s="31">
        <f t="shared" si="3"/>
        <v>46928000</v>
      </c>
      <c r="G34" s="31">
        <f t="shared" si="3"/>
        <v>59607153</v>
      </c>
      <c r="H34" s="31">
        <f t="shared" si="3"/>
        <v>12279891</v>
      </c>
      <c r="I34" s="31">
        <f t="shared" si="3"/>
        <v>2709356</v>
      </c>
      <c r="J34" s="31">
        <f t="shared" si="3"/>
        <v>74596400</v>
      </c>
      <c r="K34" s="31">
        <f t="shared" si="3"/>
        <v>-14649225</v>
      </c>
      <c r="L34" s="31">
        <f t="shared" si="3"/>
        <v>13438601</v>
      </c>
      <c r="M34" s="31">
        <f t="shared" si="3"/>
        <v>39753</v>
      </c>
      <c r="N34" s="31">
        <f t="shared" si="3"/>
        <v>-1170871</v>
      </c>
      <c r="O34" s="31">
        <f t="shared" si="3"/>
        <v>-722090</v>
      </c>
      <c r="P34" s="31">
        <f t="shared" si="3"/>
        <v>12274235</v>
      </c>
      <c r="Q34" s="31">
        <f t="shared" si="3"/>
        <v>-1624407</v>
      </c>
      <c r="R34" s="31">
        <f t="shared" si="3"/>
        <v>9927738</v>
      </c>
      <c r="S34" s="31">
        <f t="shared" si="3"/>
        <v>110844</v>
      </c>
      <c r="T34" s="31">
        <f t="shared" si="3"/>
        <v>32688782</v>
      </c>
      <c r="U34" s="31">
        <f t="shared" si="3"/>
        <v>-2531665</v>
      </c>
      <c r="V34" s="31">
        <f t="shared" si="3"/>
        <v>30267961</v>
      </c>
      <c r="W34" s="31">
        <f t="shared" si="3"/>
        <v>113621228</v>
      </c>
      <c r="X34" s="31">
        <f t="shared" si="3"/>
        <v>46928000</v>
      </c>
      <c r="Y34" s="31">
        <f t="shared" si="3"/>
        <v>66693228</v>
      </c>
      <c r="Z34" s="32">
        <f>+IF(X34&lt;&gt;0,+(Y34/X34)*100,0)</f>
        <v>142.11819809069212</v>
      </c>
      <c r="AA34" s="33">
        <f>SUM(AA29:AA33)</f>
        <v>46928000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6825840</v>
      </c>
      <c r="D37" s="18"/>
      <c r="E37" s="19">
        <v>11750000</v>
      </c>
      <c r="F37" s="20"/>
      <c r="G37" s="20">
        <v>6825840</v>
      </c>
      <c r="H37" s="20"/>
      <c r="I37" s="20"/>
      <c r="J37" s="20">
        <v>6825840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6825840</v>
      </c>
      <c r="X37" s="20"/>
      <c r="Y37" s="20">
        <v>6825840</v>
      </c>
      <c r="Z37" s="21"/>
      <c r="AA37" s="22"/>
    </row>
    <row r="38" spans="1:27" ht="12.75">
      <c r="A38" s="23" t="s">
        <v>57</v>
      </c>
      <c r="B38" s="17"/>
      <c r="C38" s="18">
        <v>5285111</v>
      </c>
      <c r="D38" s="18"/>
      <c r="E38" s="19"/>
      <c r="F38" s="20"/>
      <c r="G38" s="20">
        <v>4782408</v>
      </c>
      <c r="H38" s="20"/>
      <c r="I38" s="20"/>
      <c r="J38" s="20">
        <v>4782408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4782408</v>
      </c>
      <c r="X38" s="20"/>
      <c r="Y38" s="20">
        <v>4782408</v>
      </c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12110951</v>
      </c>
      <c r="D39" s="29">
        <f>SUM(D37:D38)</f>
        <v>0</v>
      </c>
      <c r="E39" s="36">
        <f t="shared" si="4"/>
        <v>11750000</v>
      </c>
      <c r="F39" s="37">
        <f t="shared" si="4"/>
        <v>0</v>
      </c>
      <c r="G39" s="37">
        <f t="shared" si="4"/>
        <v>11608248</v>
      </c>
      <c r="H39" s="37">
        <f t="shared" si="4"/>
        <v>0</v>
      </c>
      <c r="I39" s="37">
        <f t="shared" si="4"/>
        <v>0</v>
      </c>
      <c r="J39" s="37">
        <f t="shared" si="4"/>
        <v>11608248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11608248</v>
      </c>
      <c r="X39" s="37">
        <f t="shared" si="4"/>
        <v>0</v>
      </c>
      <c r="Y39" s="37">
        <f t="shared" si="4"/>
        <v>11608248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69922293</v>
      </c>
      <c r="D40" s="29">
        <f>+D34+D39</f>
        <v>0</v>
      </c>
      <c r="E40" s="30">
        <f t="shared" si="5"/>
        <v>58678000</v>
      </c>
      <c r="F40" s="31">
        <f t="shared" si="5"/>
        <v>46928000</v>
      </c>
      <c r="G40" s="31">
        <f t="shared" si="5"/>
        <v>71215401</v>
      </c>
      <c r="H40" s="31">
        <f t="shared" si="5"/>
        <v>12279891</v>
      </c>
      <c r="I40" s="31">
        <f t="shared" si="5"/>
        <v>2709356</v>
      </c>
      <c r="J40" s="31">
        <f t="shared" si="5"/>
        <v>86204648</v>
      </c>
      <c r="K40" s="31">
        <f t="shared" si="5"/>
        <v>-14649225</v>
      </c>
      <c r="L40" s="31">
        <f t="shared" si="5"/>
        <v>13438601</v>
      </c>
      <c r="M40" s="31">
        <f t="shared" si="5"/>
        <v>39753</v>
      </c>
      <c r="N40" s="31">
        <f t="shared" si="5"/>
        <v>-1170871</v>
      </c>
      <c r="O40" s="31">
        <f t="shared" si="5"/>
        <v>-722090</v>
      </c>
      <c r="P40" s="31">
        <f t="shared" si="5"/>
        <v>12274235</v>
      </c>
      <c r="Q40" s="31">
        <f t="shared" si="5"/>
        <v>-1624407</v>
      </c>
      <c r="R40" s="31">
        <f t="shared" si="5"/>
        <v>9927738</v>
      </c>
      <c r="S40" s="31">
        <f t="shared" si="5"/>
        <v>110844</v>
      </c>
      <c r="T40" s="31">
        <f t="shared" si="5"/>
        <v>32688782</v>
      </c>
      <c r="U40" s="31">
        <f t="shared" si="5"/>
        <v>-2531665</v>
      </c>
      <c r="V40" s="31">
        <f t="shared" si="5"/>
        <v>30267961</v>
      </c>
      <c r="W40" s="31">
        <f t="shared" si="5"/>
        <v>125229476</v>
      </c>
      <c r="X40" s="31">
        <f t="shared" si="5"/>
        <v>46928000</v>
      </c>
      <c r="Y40" s="31">
        <f t="shared" si="5"/>
        <v>78301476</v>
      </c>
      <c r="Z40" s="32">
        <f>+IF(X40&lt;&gt;0,+(Y40/X40)*100,0)</f>
        <v>166.85449198772588</v>
      </c>
      <c r="AA40" s="33">
        <f>+AA34+AA39</f>
        <v>46928000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1182383290</v>
      </c>
      <c r="D42" s="43">
        <f>+D25-D40</f>
        <v>0</v>
      </c>
      <c r="E42" s="44">
        <f t="shared" si="6"/>
        <v>1112201604</v>
      </c>
      <c r="F42" s="45">
        <f t="shared" si="6"/>
        <v>1106069167</v>
      </c>
      <c r="G42" s="45">
        <f t="shared" si="6"/>
        <v>1352090337</v>
      </c>
      <c r="H42" s="45">
        <f t="shared" si="6"/>
        <v>-26046401</v>
      </c>
      <c r="I42" s="45">
        <f t="shared" si="6"/>
        <v>-20305830</v>
      </c>
      <c r="J42" s="45">
        <f t="shared" si="6"/>
        <v>1305738106</v>
      </c>
      <c r="K42" s="45">
        <f t="shared" si="6"/>
        <v>-27221</v>
      </c>
      <c r="L42" s="45">
        <f t="shared" si="6"/>
        <v>-25226103</v>
      </c>
      <c r="M42" s="45">
        <f t="shared" si="6"/>
        <v>68540321</v>
      </c>
      <c r="N42" s="45">
        <f t="shared" si="6"/>
        <v>43286997</v>
      </c>
      <c r="O42" s="45">
        <f t="shared" si="6"/>
        <v>-14372173</v>
      </c>
      <c r="P42" s="45">
        <f t="shared" si="6"/>
        <v>-12390820</v>
      </c>
      <c r="Q42" s="45">
        <f t="shared" si="6"/>
        <v>85958593</v>
      </c>
      <c r="R42" s="45">
        <f t="shared" si="6"/>
        <v>59195600</v>
      </c>
      <c r="S42" s="45">
        <f t="shared" si="6"/>
        <v>-14243319</v>
      </c>
      <c r="T42" s="45">
        <f t="shared" si="6"/>
        <v>-77118113</v>
      </c>
      <c r="U42" s="45">
        <f t="shared" si="6"/>
        <v>-41312466</v>
      </c>
      <c r="V42" s="45">
        <f t="shared" si="6"/>
        <v>-132673898</v>
      </c>
      <c r="W42" s="45">
        <f t="shared" si="6"/>
        <v>1275546805</v>
      </c>
      <c r="X42" s="45">
        <f t="shared" si="6"/>
        <v>1106069167</v>
      </c>
      <c r="Y42" s="45">
        <f t="shared" si="6"/>
        <v>169477638</v>
      </c>
      <c r="Z42" s="46">
        <f>+IF(X42&lt;&gt;0,+(Y42/X42)*100,0)</f>
        <v>15.322517167680887</v>
      </c>
      <c r="AA42" s="47">
        <f>+AA25-AA40</f>
        <v>1106069167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1076224054</v>
      </c>
      <c r="D45" s="18"/>
      <c r="E45" s="19">
        <v>1200000</v>
      </c>
      <c r="F45" s="20">
        <v>-16682437</v>
      </c>
      <c r="G45" s="20">
        <v>1212710197</v>
      </c>
      <c r="H45" s="20"/>
      <c r="I45" s="20"/>
      <c r="J45" s="20">
        <v>1212710197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1212710197</v>
      </c>
      <c r="X45" s="20">
        <v>-16682437</v>
      </c>
      <c r="Y45" s="20">
        <v>1229392634</v>
      </c>
      <c r="Z45" s="48">
        <v>-7369.38</v>
      </c>
      <c r="AA45" s="22">
        <v>-16682437</v>
      </c>
    </row>
    <row r="46" spans="1:27" ht="12.75">
      <c r="A46" s="23" t="s">
        <v>67</v>
      </c>
      <c r="B46" s="17"/>
      <c r="C46" s="18"/>
      <c r="D46" s="18"/>
      <c r="E46" s="19">
        <v>951315000</v>
      </c>
      <c r="F46" s="20">
        <v>963065000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963065000</v>
      </c>
      <c r="Y46" s="20">
        <v>-963065000</v>
      </c>
      <c r="Z46" s="48">
        <v>-100</v>
      </c>
      <c r="AA46" s="22">
        <v>963065000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1076224054</v>
      </c>
      <c r="D48" s="51">
        <f>SUM(D45:D47)</f>
        <v>0</v>
      </c>
      <c r="E48" s="52">
        <f t="shared" si="7"/>
        <v>952515000</v>
      </c>
      <c r="F48" s="53">
        <f t="shared" si="7"/>
        <v>946382563</v>
      </c>
      <c r="G48" s="53">
        <f t="shared" si="7"/>
        <v>1212710197</v>
      </c>
      <c r="H48" s="53">
        <f t="shared" si="7"/>
        <v>0</v>
      </c>
      <c r="I48" s="53">
        <f t="shared" si="7"/>
        <v>0</v>
      </c>
      <c r="J48" s="53">
        <f t="shared" si="7"/>
        <v>1212710197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1212710197</v>
      </c>
      <c r="X48" s="53">
        <f t="shared" si="7"/>
        <v>946382563</v>
      </c>
      <c r="Y48" s="53">
        <f t="shared" si="7"/>
        <v>266327634</v>
      </c>
      <c r="Z48" s="54">
        <f>+IF(X48&lt;&gt;0,+(Y48/X48)*100,0)</f>
        <v>28.141646350261425</v>
      </c>
      <c r="AA48" s="55">
        <f>SUM(AA45:AA47)</f>
        <v>946382563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59264934</v>
      </c>
      <c r="D6" s="18"/>
      <c r="E6" s="19">
        <v>58134424</v>
      </c>
      <c r="F6" s="20">
        <v>70021414</v>
      </c>
      <c r="G6" s="20">
        <v>105984691</v>
      </c>
      <c r="H6" s="20">
        <v>-7557630</v>
      </c>
      <c r="I6" s="20">
        <v>-11875916</v>
      </c>
      <c r="J6" s="20">
        <v>86551145</v>
      </c>
      <c r="K6" s="20">
        <v>-9093125</v>
      </c>
      <c r="L6" s="20">
        <v>15046457</v>
      </c>
      <c r="M6" s="20">
        <v>-26838861</v>
      </c>
      <c r="N6" s="20">
        <v>-20885529</v>
      </c>
      <c r="O6" s="20">
        <v>-13981550</v>
      </c>
      <c r="P6" s="20">
        <v>1975001</v>
      </c>
      <c r="Q6" s="20">
        <v>47579005</v>
      </c>
      <c r="R6" s="20">
        <v>35572456</v>
      </c>
      <c r="S6" s="20">
        <v>-3843095</v>
      </c>
      <c r="T6" s="20">
        <v>-4525930</v>
      </c>
      <c r="U6" s="20"/>
      <c r="V6" s="20">
        <v>-8369025</v>
      </c>
      <c r="W6" s="20">
        <v>92869047</v>
      </c>
      <c r="X6" s="20">
        <v>70021414</v>
      </c>
      <c r="Y6" s="20">
        <v>22847633</v>
      </c>
      <c r="Z6" s="21">
        <v>32.63</v>
      </c>
      <c r="AA6" s="22">
        <v>70021414</v>
      </c>
    </row>
    <row r="7" spans="1:27" ht="12.75">
      <c r="A7" s="23" t="s">
        <v>34</v>
      </c>
      <c r="B7" s="17"/>
      <c r="C7" s="18">
        <v>-1841771</v>
      </c>
      <c r="D7" s="18"/>
      <c r="E7" s="19"/>
      <c r="F7" s="20"/>
      <c r="G7" s="20">
        <v>21511864</v>
      </c>
      <c r="H7" s="20"/>
      <c r="I7" s="20"/>
      <c r="J7" s="20">
        <v>21511864</v>
      </c>
      <c r="K7" s="20"/>
      <c r="L7" s="20"/>
      <c r="M7" s="20"/>
      <c r="N7" s="20"/>
      <c r="O7" s="20"/>
      <c r="P7" s="20">
        <v>-2007182</v>
      </c>
      <c r="Q7" s="20">
        <v>-1251352</v>
      </c>
      <c r="R7" s="20">
        <v>-3258534</v>
      </c>
      <c r="S7" s="20"/>
      <c r="T7" s="20"/>
      <c r="U7" s="20"/>
      <c r="V7" s="20"/>
      <c r="W7" s="20">
        <v>18253330</v>
      </c>
      <c r="X7" s="20"/>
      <c r="Y7" s="20">
        <v>18253330</v>
      </c>
      <c r="Z7" s="21"/>
      <c r="AA7" s="22"/>
    </row>
    <row r="8" spans="1:27" ht="12.75">
      <c r="A8" s="23" t="s">
        <v>35</v>
      </c>
      <c r="B8" s="17"/>
      <c r="C8" s="18">
        <v>5953832</v>
      </c>
      <c r="D8" s="18"/>
      <c r="E8" s="19">
        <v>7100731</v>
      </c>
      <c r="F8" s="20">
        <v>6930470</v>
      </c>
      <c r="G8" s="20">
        <v>16040466</v>
      </c>
      <c r="H8" s="20">
        <v>-74087</v>
      </c>
      <c r="I8" s="20">
        <v>-197939</v>
      </c>
      <c r="J8" s="20">
        <v>15768440</v>
      </c>
      <c r="K8" s="20">
        <v>-1685366</v>
      </c>
      <c r="L8" s="20">
        <v>-2715824</v>
      </c>
      <c r="M8" s="20"/>
      <c r="N8" s="20">
        <v>-4401190</v>
      </c>
      <c r="O8" s="20">
        <v>64849</v>
      </c>
      <c r="P8" s="20">
        <v>-1357104</v>
      </c>
      <c r="Q8" s="20">
        <v>-3032871</v>
      </c>
      <c r="R8" s="20">
        <v>-4325126</v>
      </c>
      <c r="S8" s="20">
        <v>-86321</v>
      </c>
      <c r="T8" s="20">
        <v>397841</v>
      </c>
      <c r="U8" s="20"/>
      <c r="V8" s="20">
        <v>311520</v>
      </c>
      <c r="W8" s="20">
        <v>7353644</v>
      </c>
      <c r="X8" s="20">
        <v>6930470</v>
      </c>
      <c r="Y8" s="20">
        <v>423174</v>
      </c>
      <c r="Z8" s="21">
        <v>6.11</v>
      </c>
      <c r="AA8" s="22">
        <v>6930470</v>
      </c>
    </row>
    <row r="9" spans="1:27" ht="12.75">
      <c r="A9" s="23" t="s">
        <v>36</v>
      </c>
      <c r="B9" s="17"/>
      <c r="C9" s="18">
        <v>18678752</v>
      </c>
      <c r="D9" s="18"/>
      <c r="E9" s="19">
        <v>4997990</v>
      </c>
      <c r="F9" s="20">
        <v>4997990</v>
      </c>
      <c r="G9" s="20">
        <v>16426395</v>
      </c>
      <c r="H9" s="20">
        <v>920541</v>
      </c>
      <c r="I9" s="20">
        <v>204741</v>
      </c>
      <c r="J9" s="20">
        <v>17551677</v>
      </c>
      <c r="K9" s="20">
        <v>607191</v>
      </c>
      <c r="L9" s="20">
        <v>-2500</v>
      </c>
      <c r="M9" s="20">
        <v>1371831</v>
      </c>
      <c r="N9" s="20">
        <v>1976522</v>
      </c>
      <c r="O9" s="20">
        <v>186878</v>
      </c>
      <c r="P9" s="20">
        <v>-12448878</v>
      </c>
      <c r="Q9" s="20">
        <v>-8352858</v>
      </c>
      <c r="R9" s="20">
        <v>-20614858</v>
      </c>
      <c r="S9" s="20">
        <v>-1475086</v>
      </c>
      <c r="T9" s="20">
        <v>-4764924</v>
      </c>
      <c r="U9" s="20"/>
      <c r="V9" s="20">
        <v>-6240010</v>
      </c>
      <c r="W9" s="20">
        <v>-7326669</v>
      </c>
      <c r="X9" s="20">
        <v>4997990</v>
      </c>
      <c r="Y9" s="20">
        <v>-12324659</v>
      </c>
      <c r="Z9" s="21">
        <v>-246.59</v>
      </c>
      <c r="AA9" s="22">
        <v>4997990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733097</v>
      </c>
      <c r="D11" s="18"/>
      <c r="E11" s="19">
        <v>1587716</v>
      </c>
      <c r="F11" s="20">
        <v>1587716</v>
      </c>
      <c r="G11" s="20">
        <v>733097</v>
      </c>
      <c r="H11" s="20"/>
      <c r="I11" s="20"/>
      <c r="J11" s="20">
        <v>733097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733097</v>
      </c>
      <c r="X11" s="20">
        <v>1587716</v>
      </c>
      <c r="Y11" s="20">
        <v>-854619</v>
      </c>
      <c r="Z11" s="21">
        <v>-53.83</v>
      </c>
      <c r="AA11" s="22">
        <v>1587716</v>
      </c>
    </row>
    <row r="12" spans="1:27" ht="12.75">
      <c r="A12" s="27" t="s">
        <v>39</v>
      </c>
      <c r="B12" s="28"/>
      <c r="C12" s="29">
        <f aca="true" t="shared" si="0" ref="C12:Y12">SUM(C6:C11)</f>
        <v>82788844</v>
      </c>
      <c r="D12" s="29">
        <f>SUM(D6:D11)</f>
        <v>0</v>
      </c>
      <c r="E12" s="30">
        <f t="shared" si="0"/>
        <v>71820861</v>
      </c>
      <c r="F12" s="31">
        <f t="shared" si="0"/>
        <v>83537590</v>
      </c>
      <c r="G12" s="31">
        <f t="shared" si="0"/>
        <v>160696513</v>
      </c>
      <c r="H12" s="31">
        <f t="shared" si="0"/>
        <v>-6711176</v>
      </c>
      <c r="I12" s="31">
        <f t="shared" si="0"/>
        <v>-11869114</v>
      </c>
      <c r="J12" s="31">
        <f t="shared" si="0"/>
        <v>142116223</v>
      </c>
      <c r="K12" s="31">
        <f t="shared" si="0"/>
        <v>-10171300</v>
      </c>
      <c r="L12" s="31">
        <f t="shared" si="0"/>
        <v>12328133</v>
      </c>
      <c r="M12" s="31">
        <f t="shared" si="0"/>
        <v>-25467030</v>
      </c>
      <c r="N12" s="31">
        <f t="shared" si="0"/>
        <v>-23310197</v>
      </c>
      <c r="O12" s="31">
        <f t="shared" si="0"/>
        <v>-13729823</v>
      </c>
      <c r="P12" s="31">
        <f t="shared" si="0"/>
        <v>-13838163</v>
      </c>
      <c r="Q12" s="31">
        <f t="shared" si="0"/>
        <v>34941924</v>
      </c>
      <c r="R12" s="31">
        <f t="shared" si="0"/>
        <v>7373938</v>
      </c>
      <c r="S12" s="31">
        <f t="shared" si="0"/>
        <v>-5404502</v>
      </c>
      <c r="T12" s="31">
        <f t="shared" si="0"/>
        <v>-8893013</v>
      </c>
      <c r="U12" s="31">
        <f t="shared" si="0"/>
        <v>0</v>
      </c>
      <c r="V12" s="31">
        <f t="shared" si="0"/>
        <v>-14297515</v>
      </c>
      <c r="W12" s="31">
        <f t="shared" si="0"/>
        <v>111882449</v>
      </c>
      <c r="X12" s="31">
        <f t="shared" si="0"/>
        <v>83537590</v>
      </c>
      <c r="Y12" s="31">
        <f t="shared" si="0"/>
        <v>28344859</v>
      </c>
      <c r="Z12" s="32">
        <f>+IF(X12&lt;&gt;0,+(Y12/X12)*100,0)</f>
        <v>33.93066402801421</v>
      </c>
      <c r="AA12" s="33">
        <f>SUM(AA6:AA11)</f>
        <v>83537590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11461003</v>
      </c>
      <c r="D17" s="18"/>
      <c r="E17" s="19">
        <v>11461003</v>
      </c>
      <c r="F17" s="20">
        <v>11461003</v>
      </c>
      <c r="G17" s="20">
        <v>11461003</v>
      </c>
      <c r="H17" s="20"/>
      <c r="I17" s="20"/>
      <c r="J17" s="20">
        <v>11461003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11461003</v>
      </c>
      <c r="X17" s="20">
        <v>11461003</v>
      </c>
      <c r="Y17" s="20"/>
      <c r="Z17" s="21"/>
      <c r="AA17" s="22">
        <v>11461003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474743792</v>
      </c>
      <c r="D19" s="18"/>
      <c r="E19" s="19">
        <v>480920128</v>
      </c>
      <c r="F19" s="20">
        <v>499013809</v>
      </c>
      <c r="G19" s="20">
        <v>480602570</v>
      </c>
      <c r="H19" s="20">
        <v>10363786</v>
      </c>
      <c r="I19" s="20">
        <v>6494146</v>
      </c>
      <c r="J19" s="20">
        <v>497460502</v>
      </c>
      <c r="K19" s="20">
        <v>9768509</v>
      </c>
      <c r="L19" s="20"/>
      <c r="M19" s="20">
        <v>18743611</v>
      </c>
      <c r="N19" s="20">
        <v>28512120</v>
      </c>
      <c r="O19" s="20">
        <v>2791995</v>
      </c>
      <c r="P19" s="20">
        <v>7598907</v>
      </c>
      <c r="Q19" s="20">
        <v>7074942</v>
      </c>
      <c r="R19" s="20">
        <v>17465844</v>
      </c>
      <c r="S19" s="20">
        <v>1130960</v>
      </c>
      <c r="T19" s="20"/>
      <c r="U19" s="20"/>
      <c r="V19" s="20">
        <v>1130960</v>
      </c>
      <c r="W19" s="20">
        <v>544569426</v>
      </c>
      <c r="X19" s="20">
        <v>499013809</v>
      </c>
      <c r="Y19" s="20">
        <v>45555617</v>
      </c>
      <c r="Z19" s="21">
        <v>9.13</v>
      </c>
      <c r="AA19" s="22">
        <v>499013809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486204795</v>
      </c>
      <c r="D24" s="29">
        <f>SUM(D15:D23)</f>
        <v>0</v>
      </c>
      <c r="E24" s="36">
        <f t="shared" si="1"/>
        <v>492381131</v>
      </c>
      <c r="F24" s="37">
        <f t="shared" si="1"/>
        <v>510474812</v>
      </c>
      <c r="G24" s="37">
        <f t="shared" si="1"/>
        <v>492063573</v>
      </c>
      <c r="H24" s="37">
        <f t="shared" si="1"/>
        <v>10363786</v>
      </c>
      <c r="I24" s="37">
        <f t="shared" si="1"/>
        <v>6494146</v>
      </c>
      <c r="J24" s="37">
        <f t="shared" si="1"/>
        <v>508921505</v>
      </c>
      <c r="K24" s="37">
        <f t="shared" si="1"/>
        <v>9768509</v>
      </c>
      <c r="L24" s="37">
        <f t="shared" si="1"/>
        <v>0</v>
      </c>
      <c r="M24" s="37">
        <f t="shared" si="1"/>
        <v>18743611</v>
      </c>
      <c r="N24" s="37">
        <f t="shared" si="1"/>
        <v>28512120</v>
      </c>
      <c r="O24" s="37">
        <f t="shared" si="1"/>
        <v>2791995</v>
      </c>
      <c r="P24" s="37">
        <f t="shared" si="1"/>
        <v>7598907</v>
      </c>
      <c r="Q24" s="37">
        <f t="shared" si="1"/>
        <v>7074942</v>
      </c>
      <c r="R24" s="37">
        <f t="shared" si="1"/>
        <v>17465844</v>
      </c>
      <c r="S24" s="37">
        <f t="shared" si="1"/>
        <v>1130960</v>
      </c>
      <c r="T24" s="37">
        <f t="shared" si="1"/>
        <v>0</v>
      </c>
      <c r="U24" s="37">
        <f t="shared" si="1"/>
        <v>0</v>
      </c>
      <c r="V24" s="37">
        <f t="shared" si="1"/>
        <v>1130960</v>
      </c>
      <c r="W24" s="37">
        <f t="shared" si="1"/>
        <v>556030429</v>
      </c>
      <c r="X24" s="37">
        <f t="shared" si="1"/>
        <v>510474812</v>
      </c>
      <c r="Y24" s="37">
        <f t="shared" si="1"/>
        <v>45555617</v>
      </c>
      <c r="Z24" s="38">
        <f>+IF(X24&lt;&gt;0,+(Y24/X24)*100,0)</f>
        <v>8.924165488502105</v>
      </c>
      <c r="AA24" s="39">
        <f>SUM(AA15:AA23)</f>
        <v>510474812</v>
      </c>
    </row>
    <row r="25" spans="1:27" ht="12.75">
      <c r="A25" s="27" t="s">
        <v>50</v>
      </c>
      <c r="B25" s="28"/>
      <c r="C25" s="29">
        <f aca="true" t="shared" si="2" ref="C25:Y25">+C12+C24</f>
        <v>568993639</v>
      </c>
      <c r="D25" s="29">
        <f>+D12+D24</f>
        <v>0</v>
      </c>
      <c r="E25" s="30">
        <f t="shared" si="2"/>
        <v>564201992</v>
      </c>
      <c r="F25" s="31">
        <f t="shared" si="2"/>
        <v>594012402</v>
      </c>
      <c r="G25" s="31">
        <f t="shared" si="2"/>
        <v>652760086</v>
      </c>
      <c r="H25" s="31">
        <f t="shared" si="2"/>
        <v>3652610</v>
      </c>
      <c r="I25" s="31">
        <f t="shared" si="2"/>
        <v>-5374968</v>
      </c>
      <c r="J25" s="31">
        <f t="shared" si="2"/>
        <v>651037728</v>
      </c>
      <c r="K25" s="31">
        <f t="shared" si="2"/>
        <v>-402791</v>
      </c>
      <c r="L25" s="31">
        <f t="shared" si="2"/>
        <v>12328133</v>
      </c>
      <c r="M25" s="31">
        <f t="shared" si="2"/>
        <v>-6723419</v>
      </c>
      <c r="N25" s="31">
        <f t="shared" si="2"/>
        <v>5201923</v>
      </c>
      <c r="O25" s="31">
        <f t="shared" si="2"/>
        <v>-10937828</v>
      </c>
      <c r="P25" s="31">
        <f t="shared" si="2"/>
        <v>-6239256</v>
      </c>
      <c r="Q25" s="31">
        <f t="shared" si="2"/>
        <v>42016866</v>
      </c>
      <c r="R25" s="31">
        <f t="shared" si="2"/>
        <v>24839782</v>
      </c>
      <c r="S25" s="31">
        <f t="shared" si="2"/>
        <v>-4273542</v>
      </c>
      <c r="T25" s="31">
        <f t="shared" si="2"/>
        <v>-8893013</v>
      </c>
      <c r="U25" s="31">
        <f t="shared" si="2"/>
        <v>0</v>
      </c>
      <c r="V25" s="31">
        <f t="shared" si="2"/>
        <v>-13166555</v>
      </c>
      <c r="W25" s="31">
        <f t="shared" si="2"/>
        <v>667912878</v>
      </c>
      <c r="X25" s="31">
        <f t="shared" si="2"/>
        <v>594012402</v>
      </c>
      <c r="Y25" s="31">
        <f t="shared" si="2"/>
        <v>73900476</v>
      </c>
      <c r="Z25" s="32">
        <f>+IF(X25&lt;&gt;0,+(Y25/X25)*100,0)</f>
        <v>12.440897824890868</v>
      </c>
      <c r="AA25" s="33">
        <f>+AA12+AA24</f>
        <v>594012402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31757</v>
      </c>
      <c r="D30" s="18"/>
      <c r="E30" s="19">
        <v>226102</v>
      </c>
      <c r="F30" s="20">
        <v>226102</v>
      </c>
      <c r="G30" s="20">
        <v>31757</v>
      </c>
      <c r="H30" s="20"/>
      <c r="I30" s="20"/>
      <c r="J30" s="20">
        <v>31757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31757</v>
      </c>
      <c r="X30" s="20">
        <v>226102</v>
      </c>
      <c r="Y30" s="20">
        <v>-194345</v>
      </c>
      <c r="Z30" s="21">
        <v>-85.95</v>
      </c>
      <c r="AA30" s="22">
        <v>226102</v>
      </c>
    </row>
    <row r="31" spans="1:27" ht="12.75">
      <c r="A31" s="23" t="s">
        <v>55</v>
      </c>
      <c r="B31" s="17"/>
      <c r="C31" s="18">
        <v>61000</v>
      </c>
      <c r="D31" s="18"/>
      <c r="E31" s="19">
        <v>61000</v>
      </c>
      <c r="F31" s="20">
        <v>61000</v>
      </c>
      <c r="G31" s="20">
        <v>61000</v>
      </c>
      <c r="H31" s="20"/>
      <c r="I31" s="20"/>
      <c r="J31" s="20">
        <v>61000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61000</v>
      </c>
      <c r="X31" s="20">
        <v>61000</v>
      </c>
      <c r="Y31" s="20"/>
      <c r="Z31" s="21"/>
      <c r="AA31" s="22">
        <v>61000</v>
      </c>
    </row>
    <row r="32" spans="1:27" ht="12.75">
      <c r="A32" s="23" t="s">
        <v>56</v>
      </c>
      <c r="B32" s="17"/>
      <c r="C32" s="18">
        <v>26707214</v>
      </c>
      <c r="D32" s="18"/>
      <c r="E32" s="19">
        <v>20036982</v>
      </c>
      <c r="F32" s="20">
        <v>20036982</v>
      </c>
      <c r="G32" s="20">
        <v>46220210</v>
      </c>
      <c r="H32" s="20">
        <v>4818687</v>
      </c>
      <c r="I32" s="20">
        <v>-1352748</v>
      </c>
      <c r="J32" s="20">
        <v>49686149</v>
      </c>
      <c r="K32" s="20">
        <v>2909769</v>
      </c>
      <c r="L32" s="20">
        <v>11856119</v>
      </c>
      <c r="M32" s="20">
        <v>731281</v>
      </c>
      <c r="N32" s="20">
        <v>15497169</v>
      </c>
      <c r="O32" s="20">
        <v>-1015122</v>
      </c>
      <c r="P32" s="20">
        <v>5498973</v>
      </c>
      <c r="Q32" s="20">
        <v>17655876</v>
      </c>
      <c r="R32" s="20">
        <v>22139727</v>
      </c>
      <c r="S32" s="20">
        <v>4012690</v>
      </c>
      <c r="T32" s="20">
        <v>14649</v>
      </c>
      <c r="U32" s="20"/>
      <c r="V32" s="20">
        <v>4027339</v>
      </c>
      <c r="W32" s="20">
        <v>91350384</v>
      </c>
      <c r="X32" s="20">
        <v>20036982</v>
      </c>
      <c r="Y32" s="20">
        <v>71313402</v>
      </c>
      <c r="Z32" s="21">
        <v>355.91</v>
      </c>
      <c r="AA32" s="22">
        <v>20036982</v>
      </c>
    </row>
    <row r="33" spans="1:27" ht="12.75">
      <c r="A33" s="23" t="s">
        <v>57</v>
      </c>
      <c r="B33" s="17"/>
      <c r="C33" s="18">
        <v>9141227</v>
      </c>
      <c r="D33" s="18"/>
      <c r="E33" s="19">
        <v>244793</v>
      </c>
      <c r="F33" s="20">
        <v>744793</v>
      </c>
      <c r="G33" s="20">
        <v>9141227</v>
      </c>
      <c r="H33" s="20"/>
      <c r="I33" s="20"/>
      <c r="J33" s="20">
        <v>9141227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9141227</v>
      </c>
      <c r="X33" s="20">
        <v>744793</v>
      </c>
      <c r="Y33" s="20">
        <v>8396434</v>
      </c>
      <c r="Z33" s="21">
        <v>1127.35</v>
      </c>
      <c r="AA33" s="22">
        <v>744793</v>
      </c>
    </row>
    <row r="34" spans="1:27" ht="12.75">
      <c r="A34" s="27" t="s">
        <v>58</v>
      </c>
      <c r="B34" s="28"/>
      <c r="C34" s="29">
        <f aca="true" t="shared" si="3" ref="C34:Y34">SUM(C29:C33)</f>
        <v>35941198</v>
      </c>
      <c r="D34" s="29">
        <f>SUM(D29:D33)</f>
        <v>0</v>
      </c>
      <c r="E34" s="30">
        <f t="shared" si="3"/>
        <v>20568877</v>
      </c>
      <c r="F34" s="31">
        <f t="shared" si="3"/>
        <v>21068877</v>
      </c>
      <c r="G34" s="31">
        <f t="shared" si="3"/>
        <v>55454194</v>
      </c>
      <c r="H34" s="31">
        <f t="shared" si="3"/>
        <v>4818687</v>
      </c>
      <c r="I34" s="31">
        <f t="shared" si="3"/>
        <v>-1352748</v>
      </c>
      <c r="J34" s="31">
        <f t="shared" si="3"/>
        <v>58920133</v>
      </c>
      <c r="K34" s="31">
        <f t="shared" si="3"/>
        <v>2909769</v>
      </c>
      <c r="L34" s="31">
        <f t="shared" si="3"/>
        <v>11856119</v>
      </c>
      <c r="M34" s="31">
        <f t="shared" si="3"/>
        <v>731281</v>
      </c>
      <c r="N34" s="31">
        <f t="shared" si="3"/>
        <v>15497169</v>
      </c>
      <c r="O34" s="31">
        <f t="shared" si="3"/>
        <v>-1015122</v>
      </c>
      <c r="P34" s="31">
        <f t="shared" si="3"/>
        <v>5498973</v>
      </c>
      <c r="Q34" s="31">
        <f t="shared" si="3"/>
        <v>17655876</v>
      </c>
      <c r="R34" s="31">
        <f t="shared" si="3"/>
        <v>22139727</v>
      </c>
      <c r="S34" s="31">
        <f t="shared" si="3"/>
        <v>4012690</v>
      </c>
      <c r="T34" s="31">
        <f t="shared" si="3"/>
        <v>14649</v>
      </c>
      <c r="U34" s="31">
        <f t="shared" si="3"/>
        <v>0</v>
      </c>
      <c r="V34" s="31">
        <f t="shared" si="3"/>
        <v>4027339</v>
      </c>
      <c r="W34" s="31">
        <f t="shared" si="3"/>
        <v>100584368</v>
      </c>
      <c r="X34" s="31">
        <f t="shared" si="3"/>
        <v>21068877</v>
      </c>
      <c r="Y34" s="31">
        <f t="shared" si="3"/>
        <v>79515491</v>
      </c>
      <c r="Z34" s="32">
        <f>+IF(X34&lt;&gt;0,+(Y34/X34)*100,0)</f>
        <v>377.407353035475</v>
      </c>
      <c r="AA34" s="33">
        <f>SUM(AA29:AA33)</f>
        <v>21068877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2693611</v>
      </c>
      <c r="D37" s="18"/>
      <c r="E37" s="19">
        <v>2145575</v>
      </c>
      <c r="F37" s="20">
        <v>2145575</v>
      </c>
      <c r="G37" s="20">
        <v>2693611</v>
      </c>
      <c r="H37" s="20"/>
      <c r="I37" s="20"/>
      <c r="J37" s="20">
        <v>2693611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2693611</v>
      </c>
      <c r="X37" s="20">
        <v>2145575</v>
      </c>
      <c r="Y37" s="20">
        <v>548036</v>
      </c>
      <c r="Z37" s="21">
        <v>25.54</v>
      </c>
      <c r="AA37" s="22">
        <v>2145575</v>
      </c>
    </row>
    <row r="38" spans="1:27" ht="12.75">
      <c r="A38" s="23" t="s">
        <v>57</v>
      </c>
      <c r="B38" s="17"/>
      <c r="C38" s="18">
        <v>13652146</v>
      </c>
      <c r="D38" s="18"/>
      <c r="E38" s="19">
        <v>7781188</v>
      </c>
      <c r="F38" s="20">
        <v>7781188</v>
      </c>
      <c r="G38" s="20">
        <v>13652146</v>
      </c>
      <c r="H38" s="20"/>
      <c r="I38" s="20"/>
      <c r="J38" s="20">
        <v>13652146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13652146</v>
      </c>
      <c r="X38" s="20">
        <v>7781188</v>
      </c>
      <c r="Y38" s="20">
        <v>5870958</v>
      </c>
      <c r="Z38" s="21">
        <v>75.45</v>
      </c>
      <c r="AA38" s="22">
        <v>7781188</v>
      </c>
    </row>
    <row r="39" spans="1:27" ht="12.75">
      <c r="A39" s="27" t="s">
        <v>61</v>
      </c>
      <c r="B39" s="35"/>
      <c r="C39" s="29">
        <f aca="true" t="shared" si="4" ref="C39:Y39">SUM(C37:C38)</f>
        <v>16345757</v>
      </c>
      <c r="D39" s="29">
        <f>SUM(D37:D38)</f>
        <v>0</v>
      </c>
      <c r="E39" s="36">
        <f t="shared" si="4"/>
        <v>9926763</v>
      </c>
      <c r="F39" s="37">
        <f t="shared" si="4"/>
        <v>9926763</v>
      </c>
      <c r="G39" s="37">
        <f t="shared" si="4"/>
        <v>16345757</v>
      </c>
      <c r="H39" s="37">
        <f t="shared" si="4"/>
        <v>0</v>
      </c>
      <c r="I39" s="37">
        <f t="shared" si="4"/>
        <v>0</v>
      </c>
      <c r="J39" s="37">
        <f t="shared" si="4"/>
        <v>16345757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16345757</v>
      </c>
      <c r="X39" s="37">
        <f t="shared" si="4"/>
        <v>9926763</v>
      </c>
      <c r="Y39" s="37">
        <f t="shared" si="4"/>
        <v>6418994</v>
      </c>
      <c r="Z39" s="38">
        <f>+IF(X39&lt;&gt;0,+(Y39/X39)*100,0)</f>
        <v>64.66351619354668</v>
      </c>
      <c r="AA39" s="39">
        <f>SUM(AA37:AA38)</f>
        <v>9926763</v>
      </c>
    </row>
    <row r="40" spans="1:27" ht="12.75">
      <c r="A40" s="27" t="s">
        <v>62</v>
      </c>
      <c r="B40" s="28"/>
      <c r="C40" s="29">
        <f aca="true" t="shared" si="5" ref="C40:Y40">+C34+C39</f>
        <v>52286955</v>
      </c>
      <c r="D40" s="29">
        <f>+D34+D39</f>
        <v>0</v>
      </c>
      <c r="E40" s="30">
        <f t="shared" si="5"/>
        <v>30495640</v>
      </c>
      <c r="F40" s="31">
        <f t="shared" si="5"/>
        <v>30995640</v>
      </c>
      <c r="G40" s="31">
        <f t="shared" si="5"/>
        <v>71799951</v>
      </c>
      <c r="H40" s="31">
        <f t="shared" si="5"/>
        <v>4818687</v>
      </c>
      <c r="I40" s="31">
        <f t="shared" si="5"/>
        <v>-1352748</v>
      </c>
      <c r="J40" s="31">
        <f t="shared" si="5"/>
        <v>75265890</v>
      </c>
      <c r="K40" s="31">
        <f t="shared" si="5"/>
        <v>2909769</v>
      </c>
      <c r="L40" s="31">
        <f t="shared" si="5"/>
        <v>11856119</v>
      </c>
      <c r="M40" s="31">
        <f t="shared" si="5"/>
        <v>731281</v>
      </c>
      <c r="N40" s="31">
        <f t="shared" si="5"/>
        <v>15497169</v>
      </c>
      <c r="O40" s="31">
        <f t="shared" si="5"/>
        <v>-1015122</v>
      </c>
      <c r="P40" s="31">
        <f t="shared" si="5"/>
        <v>5498973</v>
      </c>
      <c r="Q40" s="31">
        <f t="shared" si="5"/>
        <v>17655876</v>
      </c>
      <c r="R40" s="31">
        <f t="shared" si="5"/>
        <v>22139727</v>
      </c>
      <c r="S40" s="31">
        <f t="shared" si="5"/>
        <v>4012690</v>
      </c>
      <c r="T40" s="31">
        <f t="shared" si="5"/>
        <v>14649</v>
      </c>
      <c r="U40" s="31">
        <f t="shared" si="5"/>
        <v>0</v>
      </c>
      <c r="V40" s="31">
        <f t="shared" si="5"/>
        <v>4027339</v>
      </c>
      <c r="W40" s="31">
        <f t="shared" si="5"/>
        <v>116930125</v>
      </c>
      <c r="X40" s="31">
        <f t="shared" si="5"/>
        <v>30995640</v>
      </c>
      <c r="Y40" s="31">
        <f t="shared" si="5"/>
        <v>85934485</v>
      </c>
      <c r="Z40" s="32">
        <f>+IF(X40&lt;&gt;0,+(Y40/X40)*100,0)</f>
        <v>277.24700957941184</v>
      </c>
      <c r="AA40" s="33">
        <f>+AA34+AA39</f>
        <v>30995640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516706684</v>
      </c>
      <c r="D42" s="43">
        <f>+D25-D40</f>
        <v>0</v>
      </c>
      <c r="E42" s="44">
        <f t="shared" si="6"/>
        <v>533706352</v>
      </c>
      <c r="F42" s="45">
        <f t="shared" si="6"/>
        <v>563016762</v>
      </c>
      <c r="G42" s="45">
        <f t="shared" si="6"/>
        <v>580960135</v>
      </c>
      <c r="H42" s="45">
        <f t="shared" si="6"/>
        <v>-1166077</v>
      </c>
      <c r="I42" s="45">
        <f t="shared" si="6"/>
        <v>-4022220</v>
      </c>
      <c r="J42" s="45">
        <f t="shared" si="6"/>
        <v>575771838</v>
      </c>
      <c r="K42" s="45">
        <f t="shared" si="6"/>
        <v>-3312560</v>
      </c>
      <c r="L42" s="45">
        <f t="shared" si="6"/>
        <v>472014</v>
      </c>
      <c r="M42" s="45">
        <f t="shared" si="6"/>
        <v>-7454700</v>
      </c>
      <c r="N42" s="45">
        <f t="shared" si="6"/>
        <v>-10295246</v>
      </c>
      <c r="O42" s="45">
        <f t="shared" si="6"/>
        <v>-9922706</v>
      </c>
      <c r="P42" s="45">
        <f t="shared" si="6"/>
        <v>-11738229</v>
      </c>
      <c r="Q42" s="45">
        <f t="shared" si="6"/>
        <v>24360990</v>
      </c>
      <c r="R42" s="45">
        <f t="shared" si="6"/>
        <v>2700055</v>
      </c>
      <c r="S42" s="45">
        <f t="shared" si="6"/>
        <v>-8286232</v>
      </c>
      <c r="T42" s="45">
        <f t="shared" si="6"/>
        <v>-8907662</v>
      </c>
      <c r="U42" s="45">
        <f t="shared" si="6"/>
        <v>0</v>
      </c>
      <c r="V42" s="45">
        <f t="shared" si="6"/>
        <v>-17193894</v>
      </c>
      <c r="W42" s="45">
        <f t="shared" si="6"/>
        <v>550982753</v>
      </c>
      <c r="X42" s="45">
        <f t="shared" si="6"/>
        <v>563016762</v>
      </c>
      <c r="Y42" s="45">
        <f t="shared" si="6"/>
        <v>-12034009</v>
      </c>
      <c r="Z42" s="46">
        <f>+IF(X42&lt;&gt;0,+(Y42/X42)*100,0)</f>
        <v>-2.1374157595684515</v>
      </c>
      <c r="AA42" s="47">
        <f>+AA25-AA40</f>
        <v>563016762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446242191</v>
      </c>
      <c r="D45" s="18"/>
      <c r="E45" s="19">
        <v>533706352</v>
      </c>
      <c r="F45" s="20">
        <v>481316180</v>
      </c>
      <c r="G45" s="20">
        <v>520239787</v>
      </c>
      <c r="H45" s="20">
        <v>262637</v>
      </c>
      <c r="I45" s="20"/>
      <c r="J45" s="20">
        <v>520502424</v>
      </c>
      <c r="K45" s="20"/>
      <c r="L45" s="20"/>
      <c r="M45" s="20"/>
      <c r="N45" s="20"/>
      <c r="O45" s="20"/>
      <c r="P45" s="20">
        <v>-1143693</v>
      </c>
      <c r="Q45" s="20"/>
      <c r="R45" s="20">
        <v>-1143693</v>
      </c>
      <c r="S45" s="20"/>
      <c r="T45" s="20"/>
      <c r="U45" s="20"/>
      <c r="V45" s="20"/>
      <c r="W45" s="20">
        <v>519358731</v>
      </c>
      <c r="X45" s="20">
        <v>481316180</v>
      </c>
      <c r="Y45" s="20">
        <v>38042551</v>
      </c>
      <c r="Z45" s="48">
        <v>7.9</v>
      </c>
      <c r="AA45" s="22">
        <v>481316180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446242191</v>
      </c>
      <c r="D48" s="51">
        <f>SUM(D45:D47)</f>
        <v>0</v>
      </c>
      <c r="E48" s="52">
        <f t="shared" si="7"/>
        <v>533706352</v>
      </c>
      <c r="F48" s="53">
        <f t="shared" si="7"/>
        <v>481316180</v>
      </c>
      <c r="G48" s="53">
        <f t="shared" si="7"/>
        <v>520239787</v>
      </c>
      <c r="H48" s="53">
        <f t="shared" si="7"/>
        <v>262637</v>
      </c>
      <c r="I48" s="53">
        <f t="shared" si="7"/>
        <v>0</v>
      </c>
      <c r="J48" s="53">
        <f t="shared" si="7"/>
        <v>520502424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-1143693</v>
      </c>
      <c r="Q48" s="53">
        <f t="shared" si="7"/>
        <v>0</v>
      </c>
      <c r="R48" s="53">
        <f t="shared" si="7"/>
        <v>-1143693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519358731</v>
      </c>
      <c r="X48" s="53">
        <f t="shared" si="7"/>
        <v>481316180</v>
      </c>
      <c r="Y48" s="53">
        <f t="shared" si="7"/>
        <v>38042551</v>
      </c>
      <c r="Z48" s="54">
        <f>+IF(X48&lt;&gt;0,+(Y48/X48)*100,0)</f>
        <v>7.903858748317997</v>
      </c>
      <c r="AA48" s="55">
        <f>SUM(AA45:AA47)</f>
        <v>481316180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110705225</v>
      </c>
      <c r="D6" s="18"/>
      <c r="E6" s="19">
        <v>35000000</v>
      </c>
      <c r="F6" s="20">
        <v>31984512</v>
      </c>
      <c r="G6" s="20">
        <v>150495498</v>
      </c>
      <c r="H6" s="20">
        <v>-18619720</v>
      </c>
      <c r="I6" s="20">
        <v>-26135968</v>
      </c>
      <c r="J6" s="20">
        <v>105739810</v>
      </c>
      <c r="K6" s="20">
        <v>-27659802</v>
      </c>
      <c r="L6" s="20">
        <v>-16980430</v>
      </c>
      <c r="M6" s="20">
        <v>245308214</v>
      </c>
      <c r="N6" s="20">
        <v>200667982</v>
      </c>
      <c r="O6" s="20">
        <v>-20016636</v>
      </c>
      <c r="P6" s="20">
        <v>-21125168</v>
      </c>
      <c r="Q6" s="20">
        <v>73192889</v>
      </c>
      <c r="R6" s="20">
        <v>32051085</v>
      </c>
      <c r="S6" s="20">
        <v>-10314786</v>
      </c>
      <c r="T6" s="20">
        <v>-35237642</v>
      </c>
      <c r="U6" s="20"/>
      <c r="V6" s="20">
        <v>-45552428</v>
      </c>
      <c r="W6" s="20">
        <v>292906449</v>
      </c>
      <c r="X6" s="20">
        <v>31984512</v>
      </c>
      <c r="Y6" s="20">
        <v>260921937</v>
      </c>
      <c r="Z6" s="21">
        <v>815.78</v>
      </c>
      <c r="AA6" s="22">
        <v>31984512</v>
      </c>
    </row>
    <row r="7" spans="1:27" ht="12.75">
      <c r="A7" s="23" t="s">
        <v>34</v>
      </c>
      <c r="B7" s="17"/>
      <c r="C7" s="18">
        <v>30303005</v>
      </c>
      <c r="D7" s="18"/>
      <c r="E7" s="19">
        <v>149454680</v>
      </c>
      <c r="F7" s="20">
        <v>146454680</v>
      </c>
      <c r="G7" s="20">
        <v>43492</v>
      </c>
      <c r="H7" s="20"/>
      <c r="I7" s="20">
        <v>878276</v>
      </c>
      <c r="J7" s="20">
        <v>921768</v>
      </c>
      <c r="K7" s="20"/>
      <c r="L7" s="20">
        <v>692551</v>
      </c>
      <c r="M7" s="20">
        <v>3369427</v>
      </c>
      <c r="N7" s="20">
        <v>4061978</v>
      </c>
      <c r="O7" s="20">
        <v>1381903</v>
      </c>
      <c r="P7" s="20">
        <v>557926</v>
      </c>
      <c r="Q7" s="20">
        <v>597147</v>
      </c>
      <c r="R7" s="20">
        <v>2536976</v>
      </c>
      <c r="S7" s="20">
        <v>355091</v>
      </c>
      <c r="T7" s="20">
        <v>94237</v>
      </c>
      <c r="U7" s="20"/>
      <c r="V7" s="20">
        <v>449328</v>
      </c>
      <c r="W7" s="20">
        <v>7970050</v>
      </c>
      <c r="X7" s="20">
        <v>146454680</v>
      </c>
      <c r="Y7" s="20">
        <v>-138484630</v>
      </c>
      <c r="Z7" s="21">
        <v>-94.56</v>
      </c>
      <c r="AA7" s="22">
        <v>146454680</v>
      </c>
    </row>
    <row r="8" spans="1:27" ht="12.75">
      <c r="A8" s="23" t="s">
        <v>35</v>
      </c>
      <c r="B8" s="17"/>
      <c r="C8" s="18">
        <v>5794190</v>
      </c>
      <c r="D8" s="18"/>
      <c r="E8" s="19">
        <v>12068723</v>
      </c>
      <c r="F8" s="20">
        <v>12068723</v>
      </c>
      <c r="G8" s="20">
        <v>-733623</v>
      </c>
      <c r="H8" s="20">
        <v>13439237</v>
      </c>
      <c r="I8" s="20">
        <v>2982682</v>
      </c>
      <c r="J8" s="20">
        <v>15688296</v>
      </c>
      <c r="K8" s="20">
        <v>-1503796</v>
      </c>
      <c r="L8" s="20">
        <v>-7257018</v>
      </c>
      <c r="M8" s="20">
        <v>2381465</v>
      </c>
      <c r="N8" s="20">
        <v>-6379349</v>
      </c>
      <c r="O8" s="20">
        <v>297528</v>
      </c>
      <c r="P8" s="20">
        <v>-25194</v>
      </c>
      <c r="Q8" s="20">
        <v>-1443</v>
      </c>
      <c r="R8" s="20">
        <v>270891</v>
      </c>
      <c r="S8" s="20">
        <v>16532</v>
      </c>
      <c r="T8" s="20">
        <v>-4200712</v>
      </c>
      <c r="U8" s="20"/>
      <c r="V8" s="20">
        <v>-4184180</v>
      </c>
      <c r="W8" s="20">
        <v>5395658</v>
      </c>
      <c r="X8" s="20">
        <v>12068723</v>
      </c>
      <c r="Y8" s="20">
        <v>-6673065</v>
      </c>
      <c r="Z8" s="21">
        <v>-55.29</v>
      </c>
      <c r="AA8" s="22">
        <v>12068723</v>
      </c>
    </row>
    <row r="9" spans="1:27" ht="12.75">
      <c r="A9" s="23" t="s">
        <v>36</v>
      </c>
      <c r="B9" s="17"/>
      <c r="C9" s="18">
        <v>34705149</v>
      </c>
      <c r="D9" s="18"/>
      <c r="E9" s="19"/>
      <c r="F9" s="20"/>
      <c r="G9" s="20">
        <v>1281089</v>
      </c>
      <c r="H9" s="20">
        <v>2030491</v>
      </c>
      <c r="I9" s="20">
        <v>1510969</v>
      </c>
      <c r="J9" s="20">
        <v>4822549</v>
      </c>
      <c r="K9" s="20">
        <v>2457072</v>
      </c>
      <c r="L9" s="20">
        <v>1760440</v>
      </c>
      <c r="M9" s="20">
        <v>11783277</v>
      </c>
      <c r="N9" s="20">
        <v>16000789</v>
      </c>
      <c r="O9" s="20">
        <v>957429</v>
      </c>
      <c r="P9" s="20">
        <v>1551881</v>
      </c>
      <c r="Q9" s="20">
        <v>1863624</v>
      </c>
      <c r="R9" s="20">
        <v>4372934</v>
      </c>
      <c r="S9" s="20">
        <v>329081</v>
      </c>
      <c r="T9" s="20">
        <v>2569686</v>
      </c>
      <c r="U9" s="20"/>
      <c r="V9" s="20">
        <v>2898767</v>
      </c>
      <c r="W9" s="20">
        <v>28095039</v>
      </c>
      <c r="X9" s="20"/>
      <c r="Y9" s="20">
        <v>28095039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>
        <v>242383</v>
      </c>
      <c r="F10" s="20">
        <v>242383</v>
      </c>
      <c r="G10" s="24"/>
      <c r="H10" s="24"/>
      <c r="I10" s="24"/>
      <c r="J10" s="20"/>
      <c r="K10" s="24"/>
      <c r="L10" s="24"/>
      <c r="M10" s="20">
        <v>-548862</v>
      </c>
      <c r="N10" s="24">
        <v>-548862</v>
      </c>
      <c r="O10" s="24"/>
      <c r="P10" s="24"/>
      <c r="Q10" s="20"/>
      <c r="R10" s="24"/>
      <c r="S10" s="24"/>
      <c r="T10" s="20"/>
      <c r="U10" s="24"/>
      <c r="V10" s="24"/>
      <c r="W10" s="24">
        <v>-548862</v>
      </c>
      <c r="X10" s="20">
        <v>242383</v>
      </c>
      <c r="Y10" s="24">
        <v>-791245</v>
      </c>
      <c r="Z10" s="25">
        <v>-326.44</v>
      </c>
      <c r="AA10" s="26">
        <v>242383</v>
      </c>
    </row>
    <row r="11" spans="1:27" ht="12.75">
      <c r="A11" s="23" t="s">
        <v>38</v>
      </c>
      <c r="B11" s="17"/>
      <c r="C11" s="18">
        <v>265696</v>
      </c>
      <c r="D11" s="18"/>
      <c r="E11" s="19">
        <v>265696</v>
      </c>
      <c r="F11" s="20">
        <v>265696</v>
      </c>
      <c r="G11" s="20"/>
      <c r="H11" s="20"/>
      <c r="I11" s="20"/>
      <c r="J11" s="20"/>
      <c r="K11" s="20"/>
      <c r="L11" s="20"/>
      <c r="M11" s="20">
        <v>253475</v>
      </c>
      <c r="N11" s="20">
        <v>253475</v>
      </c>
      <c r="O11" s="20"/>
      <c r="P11" s="20"/>
      <c r="Q11" s="20"/>
      <c r="R11" s="20"/>
      <c r="S11" s="20"/>
      <c r="T11" s="20"/>
      <c r="U11" s="20"/>
      <c r="V11" s="20"/>
      <c r="W11" s="20">
        <v>253475</v>
      </c>
      <c r="X11" s="20">
        <v>265696</v>
      </c>
      <c r="Y11" s="20">
        <v>-12221</v>
      </c>
      <c r="Z11" s="21">
        <v>-4.6</v>
      </c>
      <c r="AA11" s="22">
        <v>265696</v>
      </c>
    </row>
    <row r="12" spans="1:27" ht="12.75">
      <c r="A12" s="27" t="s">
        <v>39</v>
      </c>
      <c r="B12" s="28"/>
      <c r="C12" s="29">
        <f aca="true" t="shared" si="0" ref="C12:Y12">SUM(C6:C11)</f>
        <v>181773265</v>
      </c>
      <c r="D12" s="29">
        <f>SUM(D6:D11)</f>
        <v>0</v>
      </c>
      <c r="E12" s="30">
        <f t="shared" si="0"/>
        <v>197031482</v>
      </c>
      <c r="F12" s="31">
        <f t="shared" si="0"/>
        <v>191015994</v>
      </c>
      <c r="G12" s="31">
        <f t="shared" si="0"/>
        <v>151086456</v>
      </c>
      <c r="H12" s="31">
        <f t="shared" si="0"/>
        <v>-3149992</v>
      </c>
      <c r="I12" s="31">
        <f t="shared" si="0"/>
        <v>-20764041</v>
      </c>
      <c r="J12" s="31">
        <f t="shared" si="0"/>
        <v>127172423</v>
      </c>
      <c r="K12" s="31">
        <f t="shared" si="0"/>
        <v>-26706526</v>
      </c>
      <c r="L12" s="31">
        <f t="shared" si="0"/>
        <v>-21784457</v>
      </c>
      <c r="M12" s="31">
        <f t="shared" si="0"/>
        <v>262546996</v>
      </c>
      <c r="N12" s="31">
        <f t="shared" si="0"/>
        <v>214056013</v>
      </c>
      <c r="O12" s="31">
        <f t="shared" si="0"/>
        <v>-17379776</v>
      </c>
      <c r="P12" s="31">
        <f t="shared" si="0"/>
        <v>-19040555</v>
      </c>
      <c r="Q12" s="31">
        <f t="shared" si="0"/>
        <v>75652217</v>
      </c>
      <c r="R12" s="31">
        <f t="shared" si="0"/>
        <v>39231886</v>
      </c>
      <c r="S12" s="31">
        <f t="shared" si="0"/>
        <v>-9614082</v>
      </c>
      <c r="T12" s="31">
        <f t="shared" si="0"/>
        <v>-36774431</v>
      </c>
      <c r="U12" s="31">
        <f t="shared" si="0"/>
        <v>0</v>
      </c>
      <c r="V12" s="31">
        <f t="shared" si="0"/>
        <v>-46388513</v>
      </c>
      <c r="W12" s="31">
        <f t="shared" si="0"/>
        <v>334071809</v>
      </c>
      <c r="X12" s="31">
        <f t="shared" si="0"/>
        <v>191015994</v>
      </c>
      <c r="Y12" s="31">
        <f t="shared" si="0"/>
        <v>143055815</v>
      </c>
      <c r="Z12" s="32">
        <f>+IF(X12&lt;&gt;0,+(Y12/X12)*100,0)</f>
        <v>74.89206113284943</v>
      </c>
      <c r="AA12" s="33">
        <f>SUM(AA6:AA11)</f>
        <v>191015994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67952400</v>
      </c>
      <c r="D17" s="18"/>
      <c r="E17" s="19">
        <v>61683100</v>
      </c>
      <c r="F17" s="20">
        <v>61683100</v>
      </c>
      <c r="G17" s="20"/>
      <c r="H17" s="20"/>
      <c r="I17" s="20"/>
      <c r="J17" s="20"/>
      <c r="K17" s="20"/>
      <c r="L17" s="20"/>
      <c r="M17" s="20">
        <v>70946200</v>
      </c>
      <c r="N17" s="20">
        <v>70946200</v>
      </c>
      <c r="O17" s="20"/>
      <c r="P17" s="20"/>
      <c r="Q17" s="20"/>
      <c r="R17" s="20"/>
      <c r="S17" s="20"/>
      <c r="T17" s="20"/>
      <c r="U17" s="20"/>
      <c r="V17" s="20"/>
      <c r="W17" s="20">
        <v>70946200</v>
      </c>
      <c r="X17" s="20">
        <v>61683100</v>
      </c>
      <c r="Y17" s="20">
        <v>9263100</v>
      </c>
      <c r="Z17" s="21">
        <v>15.02</v>
      </c>
      <c r="AA17" s="22">
        <v>61683100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561651239</v>
      </c>
      <c r="D19" s="18"/>
      <c r="E19" s="19">
        <v>463123843</v>
      </c>
      <c r="F19" s="20">
        <v>471888329</v>
      </c>
      <c r="G19" s="20">
        <v>5965227</v>
      </c>
      <c r="H19" s="20">
        <v>6308869</v>
      </c>
      <c r="I19" s="20">
        <v>4566039</v>
      </c>
      <c r="J19" s="20">
        <v>16840135</v>
      </c>
      <c r="K19" s="20">
        <v>6048328</v>
      </c>
      <c r="L19" s="20">
        <v>7416338</v>
      </c>
      <c r="M19" s="20">
        <v>534406714</v>
      </c>
      <c r="N19" s="20">
        <v>547871380</v>
      </c>
      <c r="O19" s="20">
        <v>4528684</v>
      </c>
      <c r="P19" s="20">
        <v>6386650</v>
      </c>
      <c r="Q19" s="20">
        <v>7714954</v>
      </c>
      <c r="R19" s="20">
        <v>18630288</v>
      </c>
      <c r="S19" s="20"/>
      <c r="T19" s="20">
        <v>12219645</v>
      </c>
      <c r="U19" s="20"/>
      <c r="V19" s="20">
        <v>12219645</v>
      </c>
      <c r="W19" s="20">
        <v>595561448</v>
      </c>
      <c r="X19" s="20">
        <v>471888329</v>
      </c>
      <c r="Y19" s="20">
        <v>123673119</v>
      </c>
      <c r="Z19" s="21">
        <v>26.21</v>
      </c>
      <c r="AA19" s="22">
        <v>471888329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-19134275</v>
      </c>
      <c r="D22" s="18"/>
      <c r="E22" s="19">
        <v>6915854</v>
      </c>
      <c r="F22" s="20">
        <v>3099854</v>
      </c>
      <c r="G22" s="20"/>
      <c r="H22" s="20">
        <v>139195</v>
      </c>
      <c r="I22" s="20">
        <v>321709</v>
      </c>
      <c r="J22" s="20">
        <v>460904</v>
      </c>
      <c r="K22" s="20"/>
      <c r="L22" s="20"/>
      <c r="M22" s="20">
        <v>-20242246</v>
      </c>
      <c r="N22" s="20">
        <v>-20242246</v>
      </c>
      <c r="O22" s="20"/>
      <c r="P22" s="20"/>
      <c r="Q22" s="20">
        <v>456044</v>
      </c>
      <c r="R22" s="20">
        <v>456044</v>
      </c>
      <c r="S22" s="20"/>
      <c r="T22" s="20"/>
      <c r="U22" s="20"/>
      <c r="V22" s="20"/>
      <c r="W22" s="20">
        <v>-19325298</v>
      </c>
      <c r="X22" s="20">
        <v>3099854</v>
      </c>
      <c r="Y22" s="20">
        <v>-22425152</v>
      </c>
      <c r="Z22" s="21">
        <v>-723.43</v>
      </c>
      <c r="AA22" s="22">
        <v>3099854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610469364</v>
      </c>
      <c r="D24" s="29">
        <f>SUM(D15:D23)</f>
        <v>0</v>
      </c>
      <c r="E24" s="36">
        <f t="shared" si="1"/>
        <v>531722797</v>
      </c>
      <c r="F24" s="37">
        <f t="shared" si="1"/>
        <v>536671283</v>
      </c>
      <c r="G24" s="37">
        <f t="shared" si="1"/>
        <v>5965227</v>
      </c>
      <c r="H24" s="37">
        <f t="shared" si="1"/>
        <v>6448064</v>
      </c>
      <c r="I24" s="37">
        <f t="shared" si="1"/>
        <v>4887748</v>
      </c>
      <c r="J24" s="37">
        <f t="shared" si="1"/>
        <v>17301039</v>
      </c>
      <c r="K24" s="37">
        <f t="shared" si="1"/>
        <v>6048328</v>
      </c>
      <c r="L24" s="37">
        <f t="shared" si="1"/>
        <v>7416338</v>
      </c>
      <c r="M24" s="37">
        <f t="shared" si="1"/>
        <v>585110668</v>
      </c>
      <c r="N24" s="37">
        <f t="shared" si="1"/>
        <v>598575334</v>
      </c>
      <c r="O24" s="37">
        <f t="shared" si="1"/>
        <v>4528684</v>
      </c>
      <c r="P24" s="37">
        <f t="shared" si="1"/>
        <v>6386650</v>
      </c>
      <c r="Q24" s="37">
        <f t="shared" si="1"/>
        <v>8170998</v>
      </c>
      <c r="R24" s="37">
        <f t="shared" si="1"/>
        <v>19086332</v>
      </c>
      <c r="S24" s="37">
        <f t="shared" si="1"/>
        <v>0</v>
      </c>
      <c r="T24" s="37">
        <f t="shared" si="1"/>
        <v>12219645</v>
      </c>
      <c r="U24" s="37">
        <f t="shared" si="1"/>
        <v>0</v>
      </c>
      <c r="V24" s="37">
        <f t="shared" si="1"/>
        <v>12219645</v>
      </c>
      <c r="W24" s="37">
        <f t="shared" si="1"/>
        <v>647182350</v>
      </c>
      <c r="X24" s="37">
        <f t="shared" si="1"/>
        <v>536671283</v>
      </c>
      <c r="Y24" s="37">
        <f t="shared" si="1"/>
        <v>110511067</v>
      </c>
      <c r="Z24" s="38">
        <f>+IF(X24&lt;&gt;0,+(Y24/X24)*100,0)</f>
        <v>20.59194715659865</v>
      </c>
      <c r="AA24" s="39">
        <f>SUM(AA15:AA23)</f>
        <v>536671283</v>
      </c>
    </row>
    <row r="25" spans="1:27" ht="12.75">
      <c r="A25" s="27" t="s">
        <v>50</v>
      </c>
      <c r="B25" s="28"/>
      <c r="C25" s="29">
        <f aca="true" t="shared" si="2" ref="C25:Y25">+C12+C24</f>
        <v>792242629</v>
      </c>
      <c r="D25" s="29">
        <f>+D12+D24</f>
        <v>0</v>
      </c>
      <c r="E25" s="30">
        <f t="shared" si="2"/>
        <v>728754279</v>
      </c>
      <c r="F25" s="31">
        <f t="shared" si="2"/>
        <v>727687277</v>
      </c>
      <c r="G25" s="31">
        <f t="shared" si="2"/>
        <v>157051683</v>
      </c>
      <c r="H25" s="31">
        <f t="shared" si="2"/>
        <v>3298072</v>
      </c>
      <c r="I25" s="31">
        <f t="shared" si="2"/>
        <v>-15876293</v>
      </c>
      <c r="J25" s="31">
        <f t="shared" si="2"/>
        <v>144473462</v>
      </c>
      <c r="K25" s="31">
        <f t="shared" si="2"/>
        <v>-20658198</v>
      </c>
      <c r="L25" s="31">
        <f t="shared" si="2"/>
        <v>-14368119</v>
      </c>
      <c r="M25" s="31">
        <f t="shared" si="2"/>
        <v>847657664</v>
      </c>
      <c r="N25" s="31">
        <f t="shared" si="2"/>
        <v>812631347</v>
      </c>
      <c r="O25" s="31">
        <f t="shared" si="2"/>
        <v>-12851092</v>
      </c>
      <c r="P25" s="31">
        <f t="shared" si="2"/>
        <v>-12653905</v>
      </c>
      <c r="Q25" s="31">
        <f t="shared" si="2"/>
        <v>83823215</v>
      </c>
      <c r="R25" s="31">
        <f t="shared" si="2"/>
        <v>58318218</v>
      </c>
      <c r="S25" s="31">
        <f t="shared" si="2"/>
        <v>-9614082</v>
      </c>
      <c r="T25" s="31">
        <f t="shared" si="2"/>
        <v>-24554786</v>
      </c>
      <c r="U25" s="31">
        <f t="shared" si="2"/>
        <v>0</v>
      </c>
      <c r="V25" s="31">
        <f t="shared" si="2"/>
        <v>-34168868</v>
      </c>
      <c r="W25" s="31">
        <f t="shared" si="2"/>
        <v>981254159</v>
      </c>
      <c r="X25" s="31">
        <f t="shared" si="2"/>
        <v>727687277</v>
      </c>
      <c r="Y25" s="31">
        <f t="shared" si="2"/>
        <v>253566882</v>
      </c>
      <c r="Z25" s="32">
        <f>+IF(X25&lt;&gt;0,+(Y25/X25)*100,0)</f>
        <v>34.84558408735241</v>
      </c>
      <c r="AA25" s="33">
        <f>+AA12+AA24</f>
        <v>727687277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305073</v>
      </c>
      <c r="D30" s="18"/>
      <c r="E30" s="19"/>
      <c r="F30" s="20"/>
      <c r="G30" s="20"/>
      <c r="H30" s="20"/>
      <c r="I30" s="20"/>
      <c r="J30" s="20"/>
      <c r="K30" s="20"/>
      <c r="L30" s="20"/>
      <c r="M30" s="20">
        <v>504206</v>
      </c>
      <c r="N30" s="20">
        <v>504206</v>
      </c>
      <c r="O30" s="20"/>
      <c r="P30" s="20"/>
      <c r="Q30" s="20"/>
      <c r="R30" s="20"/>
      <c r="S30" s="20"/>
      <c r="T30" s="20"/>
      <c r="U30" s="20"/>
      <c r="V30" s="20"/>
      <c r="W30" s="20">
        <v>504206</v>
      </c>
      <c r="X30" s="20"/>
      <c r="Y30" s="20">
        <v>504206</v>
      </c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72580109</v>
      </c>
      <c r="D32" s="18"/>
      <c r="E32" s="19">
        <v>15199935</v>
      </c>
      <c r="F32" s="20">
        <v>16033935</v>
      </c>
      <c r="G32" s="20">
        <v>-143867</v>
      </c>
      <c r="H32" s="20">
        <v>7894743</v>
      </c>
      <c r="I32" s="20">
        <v>-2032769</v>
      </c>
      <c r="J32" s="20">
        <v>5718107</v>
      </c>
      <c r="K32" s="20">
        <v>99344</v>
      </c>
      <c r="L32" s="20">
        <v>4653569</v>
      </c>
      <c r="M32" s="20">
        <v>16473860</v>
      </c>
      <c r="N32" s="20">
        <v>21226773</v>
      </c>
      <c r="O32" s="20">
        <v>1808198</v>
      </c>
      <c r="P32" s="20">
        <v>3168858</v>
      </c>
      <c r="Q32" s="20">
        <v>2351568</v>
      </c>
      <c r="R32" s="20">
        <v>7328624</v>
      </c>
      <c r="S32" s="20">
        <v>2117453</v>
      </c>
      <c r="T32" s="20">
        <v>330613</v>
      </c>
      <c r="U32" s="20"/>
      <c r="V32" s="20">
        <v>2448066</v>
      </c>
      <c r="W32" s="20">
        <v>36721570</v>
      </c>
      <c r="X32" s="20">
        <v>16033935</v>
      </c>
      <c r="Y32" s="20">
        <v>20687635</v>
      </c>
      <c r="Z32" s="21">
        <v>129.02</v>
      </c>
      <c r="AA32" s="22">
        <v>16033935</v>
      </c>
    </row>
    <row r="33" spans="1:27" ht="12.75">
      <c r="A33" s="23" t="s">
        <v>57</v>
      </c>
      <c r="B33" s="17"/>
      <c r="C33" s="18">
        <v>18225952</v>
      </c>
      <c r="D33" s="18"/>
      <c r="E33" s="19">
        <v>12209382</v>
      </c>
      <c r="F33" s="20">
        <v>12209382</v>
      </c>
      <c r="G33" s="20">
        <v>1110387</v>
      </c>
      <c r="H33" s="20"/>
      <c r="I33" s="20"/>
      <c r="J33" s="20">
        <v>1110387</v>
      </c>
      <c r="K33" s="20"/>
      <c r="L33" s="20"/>
      <c r="M33" s="20">
        <v>21749644</v>
      </c>
      <c r="N33" s="20">
        <v>21749644</v>
      </c>
      <c r="O33" s="20"/>
      <c r="P33" s="20"/>
      <c r="Q33" s="20"/>
      <c r="R33" s="20"/>
      <c r="S33" s="20"/>
      <c r="T33" s="20"/>
      <c r="U33" s="20"/>
      <c r="V33" s="20"/>
      <c r="W33" s="20">
        <v>22860031</v>
      </c>
      <c r="X33" s="20">
        <v>12209382</v>
      </c>
      <c r="Y33" s="20">
        <v>10650649</v>
      </c>
      <c r="Z33" s="21">
        <v>87.23</v>
      </c>
      <c r="AA33" s="22">
        <v>12209382</v>
      </c>
    </row>
    <row r="34" spans="1:27" ht="12.75">
      <c r="A34" s="27" t="s">
        <v>58</v>
      </c>
      <c r="B34" s="28"/>
      <c r="C34" s="29">
        <f aca="true" t="shared" si="3" ref="C34:Y34">SUM(C29:C33)</f>
        <v>91111134</v>
      </c>
      <c r="D34" s="29">
        <f>SUM(D29:D33)</f>
        <v>0</v>
      </c>
      <c r="E34" s="30">
        <f t="shared" si="3"/>
        <v>27409317</v>
      </c>
      <c r="F34" s="31">
        <f t="shared" si="3"/>
        <v>28243317</v>
      </c>
      <c r="G34" s="31">
        <f t="shared" si="3"/>
        <v>966520</v>
      </c>
      <c r="H34" s="31">
        <f t="shared" si="3"/>
        <v>7894743</v>
      </c>
      <c r="I34" s="31">
        <f t="shared" si="3"/>
        <v>-2032769</v>
      </c>
      <c r="J34" s="31">
        <f t="shared" si="3"/>
        <v>6828494</v>
      </c>
      <c r="K34" s="31">
        <f t="shared" si="3"/>
        <v>99344</v>
      </c>
      <c r="L34" s="31">
        <f t="shared" si="3"/>
        <v>4653569</v>
      </c>
      <c r="M34" s="31">
        <f t="shared" si="3"/>
        <v>38727710</v>
      </c>
      <c r="N34" s="31">
        <f t="shared" si="3"/>
        <v>43480623</v>
      </c>
      <c r="O34" s="31">
        <f t="shared" si="3"/>
        <v>1808198</v>
      </c>
      <c r="P34" s="31">
        <f t="shared" si="3"/>
        <v>3168858</v>
      </c>
      <c r="Q34" s="31">
        <f t="shared" si="3"/>
        <v>2351568</v>
      </c>
      <c r="R34" s="31">
        <f t="shared" si="3"/>
        <v>7328624</v>
      </c>
      <c r="S34" s="31">
        <f t="shared" si="3"/>
        <v>2117453</v>
      </c>
      <c r="T34" s="31">
        <f t="shared" si="3"/>
        <v>330613</v>
      </c>
      <c r="U34" s="31">
        <f t="shared" si="3"/>
        <v>0</v>
      </c>
      <c r="V34" s="31">
        <f t="shared" si="3"/>
        <v>2448066</v>
      </c>
      <c r="W34" s="31">
        <f t="shared" si="3"/>
        <v>60085807</v>
      </c>
      <c r="X34" s="31">
        <f t="shared" si="3"/>
        <v>28243317</v>
      </c>
      <c r="Y34" s="31">
        <f t="shared" si="3"/>
        <v>31842490</v>
      </c>
      <c r="Z34" s="32">
        <f>+IF(X34&lt;&gt;0,+(Y34/X34)*100,0)</f>
        <v>112.74345006997584</v>
      </c>
      <c r="AA34" s="33">
        <f>SUM(AA29:AA33)</f>
        <v>28243317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438421</v>
      </c>
      <c r="D37" s="18"/>
      <c r="E37" s="19">
        <v>1750000</v>
      </c>
      <c r="F37" s="20">
        <v>1750000</v>
      </c>
      <c r="G37" s="20"/>
      <c r="H37" s="20"/>
      <c r="I37" s="20"/>
      <c r="J37" s="20"/>
      <c r="K37" s="20"/>
      <c r="L37" s="20"/>
      <c r="M37" s="20">
        <v>325843</v>
      </c>
      <c r="N37" s="20">
        <v>325843</v>
      </c>
      <c r="O37" s="20"/>
      <c r="P37" s="20"/>
      <c r="Q37" s="20"/>
      <c r="R37" s="20"/>
      <c r="S37" s="20"/>
      <c r="T37" s="20"/>
      <c r="U37" s="20"/>
      <c r="V37" s="20"/>
      <c r="W37" s="20">
        <v>325843</v>
      </c>
      <c r="X37" s="20">
        <v>1750000</v>
      </c>
      <c r="Y37" s="20">
        <v>-1424157</v>
      </c>
      <c r="Z37" s="21">
        <v>-81.38</v>
      </c>
      <c r="AA37" s="22">
        <v>1750000</v>
      </c>
    </row>
    <row r="38" spans="1:27" ht="12.75">
      <c r="A38" s="23" t="s">
        <v>57</v>
      </c>
      <c r="B38" s="17"/>
      <c r="C38" s="18"/>
      <c r="D38" s="18"/>
      <c r="E38" s="19">
        <v>4974004</v>
      </c>
      <c r="F38" s="20">
        <v>4974004</v>
      </c>
      <c r="G38" s="20">
        <v>-1110387</v>
      </c>
      <c r="H38" s="20"/>
      <c r="I38" s="20"/>
      <c r="J38" s="20">
        <v>-1110387</v>
      </c>
      <c r="K38" s="20"/>
      <c r="L38" s="20"/>
      <c r="M38" s="20">
        <v>1110387</v>
      </c>
      <c r="N38" s="20">
        <v>1110387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4974004</v>
      </c>
      <c r="Y38" s="20">
        <v>-4974004</v>
      </c>
      <c r="Z38" s="21">
        <v>-100</v>
      </c>
      <c r="AA38" s="22">
        <v>4974004</v>
      </c>
    </row>
    <row r="39" spans="1:27" ht="12.75">
      <c r="A39" s="27" t="s">
        <v>61</v>
      </c>
      <c r="B39" s="35"/>
      <c r="C39" s="29">
        <f aca="true" t="shared" si="4" ref="C39:Y39">SUM(C37:C38)</f>
        <v>438421</v>
      </c>
      <c r="D39" s="29">
        <f>SUM(D37:D38)</f>
        <v>0</v>
      </c>
      <c r="E39" s="36">
        <f t="shared" si="4"/>
        <v>6724004</v>
      </c>
      <c r="F39" s="37">
        <f t="shared" si="4"/>
        <v>6724004</v>
      </c>
      <c r="G39" s="37">
        <f t="shared" si="4"/>
        <v>-1110387</v>
      </c>
      <c r="H39" s="37">
        <f t="shared" si="4"/>
        <v>0</v>
      </c>
      <c r="I39" s="37">
        <f t="shared" si="4"/>
        <v>0</v>
      </c>
      <c r="J39" s="37">
        <f t="shared" si="4"/>
        <v>-1110387</v>
      </c>
      <c r="K39" s="37">
        <f t="shared" si="4"/>
        <v>0</v>
      </c>
      <c r="L39" s="37">
        <f t="shared" si="4"/>
        <v>0</v>
      </c>
      <c r="M39" s="37">
        <f t="shared" si="4"/>
        <v>1436230</v>
      </c>
      <c r="N39" s="37">
        <f t="shared" si="4"/>
        <v>1436230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325843</v>
      </c>
      <c r="X39" s="37">
        <f t="shared" si="4"/>
        <v>6724004</v>
      </c>
      <c r="Y39" s="37">
        <f t="shared" si="4"/>
        <v>-6398161</v>
      </c>
      <c r="Z39" s="38">
        <f>+IF(X39&lt;&gt;0,+(Y39/X39)*100,0)</f>
        <v>-95.15403322187197</v>
      </c>
      <c r="AA39" s="39">
        <f>SUM(AA37:AA38)</f>
        <v>6724004</v>
      </c>
    </row>
    <row r="40" spans="1:27" ht="12.75">
      <c r="A40" s="27" t="s">
        <v>62</v>
      </c>
      <c r="B40" s="28"/>
      <c r="C40" s="29">
        <f aca="true" t="shared" si="5" ref="C40:Y40">+C34+C39</f>
        <v>91549555</v>
      </c>
      <c r="D40" s="29">
        <f>+D34+D39</f>
        <v>0</v>
      </c>
      <c r="E40" s="30">
        <f t="shared" si="5"/>
        <v>34133321</v>
      </c>
      <c r="F40" s="31">
        <f t="shared" si="5"/>
        <v>34967321</v>
      </c>
      <c r="G40" s="31">
        <f t="shared" si="5"/>
        <v>-143867</v>
      </c>
      <c r="H40" s="31">
        <f t="shared" si="5"/>
        <v>7894743</v>
      </c>
      <c r="I40" s="31">
        <f t="shared" si="5"/>
        <v>-2032769</v>
      </c>
      <c r="J40" s="31">
        <f t="shared" si="5"/>
        <v>5718107</v>
      </c>
      <c r="K40" s="31">
        <f t="shared" si="5"/>
        <v>99344</v>
      </c>
      <c r="L40" s="31">
        <f t="shared" si="5"/>
        <v>4653569</v>
      </c>
      <c r="M40" s="31">
        <f t="shared" si="5"/>
        <v>40163940</v>
      </c>
      <c r="N40" s="31">
        <f t="shared" si="5"/>
        <v>44916853</v>
      </c>
      <c r="O40" s="31">
        <f t="shared" si="5"/>
        <v>1808198</v>
      </c>
      <c r="P40" s="31">
        <f t="shared" si="5"/>
        <v>3168858</v>
      </c>
      <c r="Q40" s="31">
        <f t="shared" si="5"/>
        <v>2351568</v>
      </c>
      <c r="R40" s="31">
        <f t="shared" si="5"/>
        <v>7328624</v>
      </c>
      <c r="S40" s="31">
        <f t="shared" si="5"/>
        <v>2117453</v>
      </c>
      <c r="T40" s="31">
        <f t="shared" si="5"/>
        <v>330613</v>
      </c>
      <c r="U40" s="31">
        <f t="shared" si="5"/>
        <v>0</v>
      </c>
      <c r="V40" s="31">
        <f t="shared" si="5"/>
        <v>2448066</v>
      </c>
      <c r="W40" s="31">
        <f t="shared" si="5"/>
        <v>60411650</v>
      </c>
      <c r="X40" s="31">
        <f t="shared" si="5"/>
        <v>34967321</v>
      </c>
      <c r="Y40" s="31">
        <f t="shared" si="5"/>
        <v>25444329</v>
      </c>
      <c r="Z40" s="32">
        <f>+IF(X40&lt;&gt;0,+(Y40/X40)*100,0)</f>
        <v>72.76602345372697</v>
      </c>
      <c r="AA40" s="33">
        <f>+AA34+AA39</f>
        <v>34967321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700693074</v>
      </c>
      <c r="D42" s="43">
        <f>+D25-D40</f>
        <v>0</v>
      </c>
      <c r="E42" s="44">
        <f t="shared" si="6"/>
        <v>694620958</v>
      </c>
      <c r="F42" s="45">
        <f t="shared" si="6"/>
        <v>692719956</v>
      </c>
      <c r="G42" s="45">
        <f t="shared" si="6"/>
        <v>157195550</v>
      </c>
      <c r="H42" s="45">
        <f t="shared" si="6"/>
        <v>-4596671</v>
      </c>
      <c r="I42" s="45">
        <f t="shared" si="6"/>
        <v>-13843524</v>
      </c>
      <c r="J42" s="45">
        <f t="shared" si="6"/>
        <v>138755355</v>
      </c>
      <c r="K42" s="45">
        <f t="shared" si="6"/>
        <v>-20757542</v>
      </c>
      <c r="L42" s="45">
        <f t="shared" si="6"/>
        <v>-19021688</v>
      </c>
      <c r="M42" s="45">
        <f t="shared" si="6"/>
        <v>807493724</v>
      </c>
      <c r="N42" s="45">
        <f t="shared" si="6"/>
        <v>767714494</v>
      </c>
      <c r="O42" s="45">
        <f t="shared" si="6"/>
        <v>-14659290</v>
      </c>
      <c r="P42" s="45">
        <f t="shared" si="6"/>
        <v>-15822763</v>
      </c>
      <c r="Q42" s="45">
        <f t="shared" si="6"/>
        <v>81471647</v>
      </c>
      <c r="R42" s="45">
        <f t="shared" si="6"/>
        <v>50989594</v>
      </c>
      <c r="S42" s="45">
        <f t="shared" si="6"/>
        <v>-11731535</v>
      </c>
      <c r="T42" s="45">
        <f t="shared" si="6"/>
        <v>-24885399</v>
      </c>
      <c r="U42" s="45">
        <f t="shared" si="6"/>
        <v>0</v>
      </c>
      <c r="V42" s="45">
        <f t="shared" si="6"/>
        <v>-36616934</v>
      </c>
      <c r="W42" s="45">
        <f t="shared" si="6"/>
        <v>920842509</v>
      </c>
      <c r="X42" s="45">
        <f t="shared" si="6"/>
        <v>692719956</v>
      </c>
      <c r="Y42" s="45">
        <f t="shared" si="6"/>
        <v>228122553</v>
      </c>
      <c r="Z42" s="46">
        <f>+IF(X42&lt;&gt;0,+(Y42/X42)*100,0)</f>
        <v>32.931425033177476</v>
      </c>
      <c r="AA42" s="47">
        <f>+AA25-AA40</f>
        <v>692719956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638015081</v>
      </c>
      <c r="D45" s="18"/>
      <c r="E45" s="19">
        <v>694620958</v>
      </c>
      <c r="F45" s="20">
        <v>580853253</v>
      </c>
      <c r="G45" s="20"/>
      <c r="H45" s="20"/>
      <c r="I45" s="20"/>
      <c r="J45" s="20"/>
      <c r="K45" s="20"/>
      <c r="L45" s="20"/>
      <c r="M45" s="20">
        <v>726295239</v>
      </c>
      <c r="N45" s="20">
        <v>726295239</v>
      </c>
      <c r="O45" s="20"/>
      <c r="P45" s="20"/>
      <c r="Q45" s="20"/>
      <c r="R45" s="20"/>
      <c r="S45" s="20"/>
      <c r="T45" s="20"/>
      <c r="U45" s="20"/>
      <c r="V45" s="20"/>
      <c r="W45" s="20">
        <v>726295239</v>
      </c>
      <c r="X45" s="20">
        <v>580853253</v>
      </c>
      <c r="Y45" s="20">
        <v>145441986</v>
      </c>
      <c r="Z45" s="48">
        <v>25.04</v>
      </c>
      <c r="AA45" s="22">
        <v>580853253</v>
      </c>
    </row>
    <row r="46" spans="1:27" ht="12.75">
      <c r="A46" s="23" t="s">
        <v>67</v>
      </c>
      <c r="B46" s="17"/>
      <c r="C46" s="18">
        <v>5394300</v>
      </c>
      <c r="D46" s="18"/>
      <c r="E46" s="19"/>
      <c r="F46" s="20"/>
      <c r="G46" s="20"/>
      <c r="H46" s="20"/>
      <c r="I46" s="20"/>
      <c r="J46" s="20"/>
      <c r="K46" s="20"/>
      <c r="L46" s="20"/>
      <c r="M46" s="20">
        <v>5394300</v>
      </c>
      <c r="N46" s="20">
        <v>5394300</v>
      </c>
      <c r="O46" s="20"/>
      <c r="P46" s="20"/>
      <c r="Q46" s="20"/>
      <c r="R46" s="20"/>
      <c r="S46" s="20"/>
      <c r="T46" s="20"/>
      <c r="U46" s="20"/>
      <c r="V46" s="20"/>
      <c r="W46" s="20">
        <v>5394300</v>
      </c>
      <c r="X46" s="20"/>
      <c r="Y46" s="20">
        <v>5394300</v>
      </c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643409381</v>
      </c>
      <c r="D48" s="51">
        <f>SUM(D45:D47)</f>
        <v>0</v>
      </c>
      <c r="E48" s="52">
        <f t="shared" si="7"/>
        <v>694620958</v>
      </c>
      <c r="F48" s="53">
        <f t="shared" si="7"/>
        <v>580853253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731689539</v>
      </c>
      <c r="N48" s="53">
        <f t="shared" si="7"/>
        <v>731689539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731689539</v>
      </c>
      <c r="X48" s="53">
        <f t="shared" si="7"/>
        <v>580853253</v>
      </c>
      <c r="Y48" s="53">
        <f t="shared" si="7"/>
        <v>150836286</v>
      </c>
      <c r="Z48" s="54">
        <f>+IF(X48&lt;&gt;0,+(Y48/X48)*100,0)</f>
        <v>25.968053931170804</v>
      </c>
      <c r="AA48" s="55">
        <f>SUM(AA45:AA47)</f>
        <v>580853253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96275400</v>
      </c>
      <c r="D6" s="18"/>
      <c r="E6" s="19">
        <v>75804850</v>
      </c>
      <c r="F6" s="20">
        <v>43574627</v>
      </c>
      <c r="G6" s="20">
        <v>75696207</v>
      </c>
      <c r="H6" s="20">
        <v>-15266610</v>
      </c>
      <c r="I6" s="20">
        <v>-22849496</v>
      </c>
      <c r="J6" s="20">
        <v>37580101</v>
      </c>
      <c r="K6" s="20">
        <v>-12703409</v>
      </c>
      <c r="L6" s="20">
        <v>-14930804</v>
      </c>
      <c r="M6" s="20">
        <v>125744100</v>
      </c>
      <c r="N6" s="20">
        <v>98109887</v>
      </c>
      <c r="O6" s="20">
        <v>-11679279</v>
      </c>
      <c r="P6" s="20">
        <v>-10882061</v>
      </c>
      <c r="Q6" s="20">
        <v>14156564</v>
      </c>
      <c r="R6" s="20">
        <v>-8404776</v>
      </c>
      <c r="S6" s="20">
        <v>-9976453</v>
      </c>
      <c r="T6" s="20">
        <v>-19080686</v>
      </c>
      <c r="U6" s="20"/>
      <c r="V6" s="20">
        <v>-29057139</v>
      </c>
      <c r="W6" s="20">
        <v>98228073</v>
      </c>
      <c r="X6" s="20">
        <v>43574627</v>
      </c>
      <c r="Y6" s="20">
        <v>54653446</v>
      </c>
      <c r="Z6" s="21">
        <v>125.42</v>
      </c>
      <c r="AA6" s="22">
        <v>43574627</v>
      </c>
    </row>
    <row r="7" spans="1:27" ht="12.75">
      <c r="A7" s="23" t="s">
        <v>34</v>
      </c>
      <c r="B7" s="17"/>
      <c r="C7" s="18">
        <v>-1</v>
      </c>
      <c r="D7" s="18"/>
      <c r="E7" s="19"/>
      <c r="F7" s="20"/>
      <c r="G7" s="20"/>
      <c r="H7" s="20"/>
      <c r="I7" s="20"/>
      <c r="J7" s="20"/>
      <c r="K7" s="20"/>
      <c r="L7" s="20"/>
      <c r="M7" s="20">
        <v>-1</v>
      </c>
      <c r="N7" s="20">
        <v>-1</v>
      </c>
      <c r="O7" s="20"/>
      <c r="P7" s="20"/>
      <c r="Q7" s="20"/>
      <c r="R7" s="20"/>
      <c r="S7" s="20"/>
      <c r="T7" s="20"/>
      <c r="U7" s="20"/>
      <c r="V7" s="20"/>
      <c r="W7" s="20">
        <v>-1</v>
      </c>
      <c r="X7" s="20"/>
      <c r="Y7" s="20">
        <v>-1</v>
      </c>
      <c r="Z7" s="21"/>
      <c r="AA7" s="22"/>
    </row>
    <row r="8" spans="1:27" ht="12.75">
      <c r="A8" s="23" t="s">
        <v>35</v>
      </c>
      <c r="B8" s="17"/>
      <c r="C8" s="18">
        <v>7391207</v>
      </c>
      <c r="D8" s="18"/>
      <c r="E8" s="19">
        <v>32702491</v>
      </c>
      <c r="F8" s="20">
        <v>678469</v>
      </c>
      <c r="G8" s="20">
        <v>8014327</v>
      </c>
      <c r="H8" s="20">
        <v>-120792</v>
      </c>
      <c r="I8" s="20">
        <v>11209256</v>
      </c>
      <c r="J8" s="20">
        <v>19102791</v>
      </c>
      <c r="K8" s="20">
        <v>-163651</v>
      </c>
      <c r="L8" s="20">
        <v>2107972</v>
      </c>
      <c r="M8" s="20">
        <v>7612970</v>
      </c>
      <c r="N8" s="20">
        <v>9557291</v>
      </c>
      <c r="O8" s="20">
        <v>27407</v>
      </c>
      <c r="P8" s="20">
        <v>-3470391</v>
      </c>
      <c r="Q8" s="20">
        <v>-5123442</v>
      </c>
      <c r="R8" s="20">
        <v>-8566426</v>
      </c>
      <c r="S8" s="20">
        <v>102820</v>
      </c>
      <c r="T8" s="20">
        <v>45482</v>
      </c>
      <c r="U8" s="20"/>
      <c r="V8" s="20">
        <v>148302</v>
      </c>
      <c r="W8" s="20">
        <v>20241958</v>
      </c>
      <c r="X8" s="20">
        <v>678469</v>
      </c>
      <c r="Y8" s="20">
        <v>19563489</v>
      </c>
      <c r="Z8" s="21">
        <v>2883.48</v>
      </c>
      <c r="AA8" s="22">
        <v>678469</v>
      </c>
    </row>
    <row r="9" spans="1:27" ht="12.75">
      <c r="A9" s="23" t="s">
        <v>36</v>
      </c>
      <c r="B9" s="17"/>
      <c r="C9" s="18">
        <v>13587908</v>
      </c>
      <c r="D9" s="18"/>
      <c r="E9" s="19"/>
      <c r="F9" s="20">
        <v>10636932</v>
      </c>
      <c r="G9" s="20">
        <v>-874790</v>
      </c>
      <c r="H9" s="20">
        <v>145009</v>
      </c>
      <c r="I9" s="20">
        <v>-179559</v>
      </c>
      <c r="J9" s="20">
        <v>-909340</v>
      </c>
      <c r="K9" s="20">
        <v>375085</v>
      </c>
      <c r="L9" s="20">
        <v>562132</v>
      </c>
      <c r="M9" s="20">
        <v>15850695</v>
      </c>
      <c r="N9" s="20">
        <v>16787912</v>
      </c>
      <c r="O9" s="20">
        <v>609496</v>
      </c>
      <c r="P9" s="20">
        <v>549705</v>
      </c>
      <c r="Q9" s="20">
        <v>977707</v>
      </c>
      <c r="R9" s="20">
        <v>2136908</v>
      </c>
      <c r="S9" s="20">
        <v>92982</v>
      </c>
      <c r="T9" s="20">
        <v>1168711</v>
      </c>
      <c r="U9" s="20"/>
      <c r="V9" s="20">
        <v>1261693</v>
      </c>
      <c r="W9" s="20">
        <v>19277173</v>
      </c>
      <c r="X9" s="20">
        <v>10636932</v>
      </c>
      <c r="Y9" s="20">
        <v>8640241</v>
      </c>
      <c r="Z9" s="21">
        <v>81.23</v>
      </c>
      <c r="AA9" s="22">
        <v>10636932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</v>
      </c>
      <c r="D11" s="18"/>
      <c r="E11" s="19">
        <v>6185527</v>
      </c>
      <c r="F11" s="20"/>
      <c r="G11" s="20"/>
      <c r="H11" s="20">
        <v>66839</v>
      </c>
      <c r="I11" s="20">
        <v>21737</v>
      </c>
      <c r="J11" s="20">
        <v>88576</v>
      </c>
      <c r="K11" s="20">
        <v>24802</v>
      </c>
      <c r="L11" s="20">
        <v>182000</v>
      </c>
      <c r="M11" s="20">
        <v>-1888</v>
      </c>
      <c r="N11" s="20">
        <v>204914</v>
      </c>
      <c r="O11" s="20">
        <v>-20839</v>
      </c>
      <c r="P11" s="20">
        <v>28600</v>
      </c>
      <c r="Q11" s="20"/>
      <c r="R11" s="20">
        <v>7761</v>
      </c>
      <c r="S11" s="20"/>
      <c r="T11" s="20"/>
      <c r="U11" s="20"/>
      <c r="V11" s="20"/>
      <c r="W11" s="20">
        <v>301251</v>
      </c>
      <c r="X11" s="20"/>
      <c r="Y11" s="20">
        <v>301251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117254515</v>
      </c>
      <c r="D12" s="29">
        <f>SUM(D6:D11)</f>
        <v>0</v>
      </c>
      <c r="E12" s="30">
        <f t="shared" si="0"/>
        <v>114692868</v>
      </c>
      <c r="F12" s="31">
        <f t="shared" si="0"/>
        <v>54890028</v>
      </c>
      <c r="G12" s="31">
        <f t="shared" si="0"/>
        <v>82835744</v>
      </c>
      <c r="H12" s="31">
        <f t="shared" si="0"/>
        <v>-15175554</v>
      </c>
      <c r="I12" s="31">
        <f t="shared" si="0"/>
        <v>-11798062</v>
      </c>
      <c r="J12" s="31">
        <f t="shared" si="0"/>
        <v>55862128</v>
      </c>
      <c r="K12" s="31">
        <f t="shared" si="0"/>
        <v>-12467173</v>
      </c>
      <c r="L12" s="31">
        <f t="shared" si="0"/>
        <v>-12078700</v>
      </c>
      <c r="M12" s="31">
        <f t="shared" si="0"/>
        <v>149205876</v>
      </c>
      <c r="N12" s="31">
        <f t="shared" si="0"/>
        <v>124660003</v>
      </c>
      <c r="O12" s="31">
        <f t="shared" si="0"/>
        <v>-11063215</v>
      </c>
      <c r="P12" s="31">
        <f t="shared" si="0"/>
        <v>-13774147</v>
      </c>
      <c r="Q12" s="31">
        <f t="shared" si="0"/>
        <v>10010829</v>
      </c>
      <c r="R12" s="31">
        <f t="shared" si="0"/>
        <v>-14826533</v>
      </c>
      <c r="S12" s="31">
        <f t="shared" si="0"/>
        <v>-9780651</v>
      </c>
      <c r="T12" s="31">
        <f t="shared" si="0"/>
        <v>-17866493</v>
      </c>
      <c r="U12" s="31">
        <f t="shared" si="0"/>
        <v>0</v>
      </c>
      <c r="V12" s="31">
        <f t="shared" si="0"/>
        <v>-27647144</v>
      </c>
      <c r="W12" s="31">
        <f t="shared" si="0"/>
        <v>138048454</v>
      </c>
      <c r="X12" s="31">
        <f t="shared" si="0"/>
        <v>54890028</v>
      </c>
      <c r="Y12" s="31">
        <f t="shared" si="0"/>
        <v>83158426</v>
      </c>
      <c r="Z12" s="32">
        <f>+IF(X12&lt;&gt;0,+(Y12/X12)*100,0)</f>
        <v>151.50006117686806</v>
      </c>
      <c r="AA12" s="33">
        <f>SUM(AA6:AA11)</f>
        <v>54890028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32262800</v>
      </c>
      <c r="D17" s="18"/>
      <c r="E17" s="19">
        <v>23290000</v>
      </c>
      <c r="F17" s="20">
        <v>31772000</v>
      </c>
      <c r="G17" s="20"/>
      <c r="H17" s="20"/>
      <c r="I17" s="20"/>
      <c r="J17" s="20"/>
      <c r="K17" s="20"/>
      <c r="L17" s="20"/>
      <c r="M17" s="20">
        <v>32262800</v>
      </c>
      <c r="N17" s="20">
        <v>32262800</v>
      </c>
      <c r="O17" s="20"/>
      <c r="P17" s="20"/>
      <c r="Q17" s="20"/>
      <c r="R17" s="20"/>
      <c r="S17" s="20"/>
      <c r="T17" s="20"/>
      <c r="U17" s="20"/>
      <c r="V17" s="20"/>
      <c r="W17" s="20">
        <v>32262800</v>
      </c>
      <c r="X17" s="20">
        <v>31772000</v>
      </c>
      <c r="Y17" s="20">
        <v>490800</v>
      </c>
      <c r="Z17" s="21">
        <v>1.54</v>
      </c>
      <c r="AA17" s="22">
        <v>31772000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488616812</v>
      </c>
      <c r="D19" s="18"/>
      <c r="E19" s="19">
        <v>553371634</v>
      </c>
      <c r="F19" s="20">
        <v>488824718</v>
      </c>
      <c r="G19" s="20"/>
      <c r="H19" s="20">
        <v>4956576</v>
      </c>
      <c r="I19" s="20">
        <v>8655969</v>
      </c>
      <c r="J19" s="20">
        <v>13612545</v>
      </c>
      <c r="K19" s="20">
        <v>8530386</v>
      </c>
      <c r="L19" s="20">
        <v>7987641</v>
      </c>
      <c r="M19" s="20">
        <v>494772178</v>
      </c>
      <c r="N19" s="20">
        <v>511290205</v>
      </c>
      <c r="O19" s="20">
        <v>2622022</v>
      </c>
      <c r="P19" s="20">
        <v>2058747</v>
      </c>
      <c r="Q19" s="20">
        <v>13074193</v>
      </c>
      <c r="R19" s="20">
        <v>17754962</v>
      </c>
      <c r="S19" s="20"/>
      <c r="T19" s="20">
        <v>5195950</v>
      </c>
      <c r="U19" s="20"/>
      <c r="V19" s="20">
        <v>5195950</v>
      </c>
      <c r="W19" s="20">
        <v>547853662</v>
      </c>
      <c r="X19" s="20">
        <v>488824718</v>
      </c>
      <c r="Y19" s="20">
        <v>59028944</v>
      </c>
      <c r="Z19" s="21">
        <v>12.08</v>
      </c>
      <c r="AA19" s="22">
        <v>488824718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-1786094</v>
      </c>
      <c r="D22" s="18"/>
      <c r="E22" s="19">
        <v>1853956</v>
      </c>
      <c r="F22" s="20">
        <v>1567860</v>
      </c>
      <c r="G22" s="20"/>
      <c r="H22" s="20"/>
      <c r="I22" s="20"/>
      <c r="J22" s="20"/>
      <c r="K22" s="20"/>
      <c r="L22" s="20"/>
      <c r="M22" s="20">
        <v>-1786094</v>
      </c>
      <c r="N22" s="20">
        <v>-1786094</v>
      </c>
      <c r="O22" s="20"/>
      <c r="P22" s="20"/>
      <c r="Q22" s="20"/>
      <c r="R22" s="20"/>
      <c r="S22" s="20"/>
      <c r="T22" s="20"/>
      <c r="U22" s="20"/>
      <c r="V22" s="20"/>
      <c r="W22" s="20">
        <v>-1786094</v>
      </c>
      <c r="X22" s="20">
        <v>1567860</v>
      </c>
      <c r="Y22" s="20">
        <v>-3353954</v>
      </c>
      <c r="Z22" s="21">
        <v>-213.92</v>
      </c>
      <c r="AA22" s="22">
        <v>1567860</v>
      </c>
    </row>
    <row r="23" spans="1:27" ht="12.75">
      <c r="A23" s="23" t="s">
        <v>48</v>
      </c>
      <c r="B23" s="17"/>
      <c r="C23" s="18">
        <v>210810</v>
      </c>
      <c r="D23" s="18"/>
      <c r="E23" s="19">
        <v>210810</v>
      </c>
      <c r="F23" s="20">
        <v>210810</v>
      </c>
      <c r="G23" s="24"/>
      <c r="H23" s="24"/>
      <c r="I23" s="24"/>
      <c r="J23" s="20"/>
      <c r="K23" s="24"/>
      <c r="L23" s="24"/>
      <c r="M23" s="20">
        <v>210810</v>
      </c>
      <c r="N23" s="24">
        <v>210810</v>
      </c>
      <c r="O23" s="24"/>
      <c r="P23" s="24"/>
      <c r="Q23" s="20"/>
      <c r="R23" s="24"/>
      <c r="S23" s="24"/>
      <c r="T23" s="20"/>
      <c r="U23" s="24"/>
      <c r="V23" s="24"/>
      <c r="W23" s="24">
        <v>210810</v>
      </c>
      <c r="X23" s="20">
        <v>210810</v>
      </c>
      <c r="Y23" s="24"/>
      <c r="Z23" s="25"/>
      <c r="AA23" s="26">
        <v>210810</v>
      </c>
    </row>
    <row r="24" spans="1:27" ht="12.75">
      <c r="A24" s="27" t="s">
        <v>49</v>
      </c>
      <c r="B24" s="35"/>
      <c r="C24" s="29">
        <f aca="true" t="shared" si="1" ref="C24:Y24">SUM(C15:C23)</f>
        <v>519304328</v>
      </c>
      <c r="D24" s="29">
        <f>SUM(D15:D23)</f>
        <v>0</v>
      </c>
      <c r="E24" s="36">
        <f t="shared" si="1"/>
        <v>578726400</v>
      </c>
      <c r="F24" s="37">
        <f t="shared" si="1"/>
        <v>522375388</v>
      </c>
      <c r="G24" s="37">
        <f t="shared" si="1"/>
        <v>0</v>
      </c>
      <c r="H24" s="37">
        <f t="shared" si="1"/>
        <v>4956576</v>
      </c>
      <c r="I24" s="37">
        <f t="shared" si="1"/>
        <v>8655969</v>
      </c>
      <c r="J24" s="37">
        <f t="shared" si="1"/>
        <v>13612545</v>
      </c>
      <c r="K24" s="37">
        <f t="shared" si="1"/>
        <v>8530386</v>
      </c>
      <c r="L24" s="37">
        <f t="shared" si="1"/>
        <v>7987641</v>
      </c>
      <c r="M24" s="37">
        <f t="shared" si="1"/>
        <v>525459694</v>
      </c>
      <c r="N24" s="37">
        <f t="shared" si="1"/>
        <v>541977721</v>
      </c>
      <c r="O24" s="37">
        <f t="shared" si="1"/>
        <v>2622022</v>
      </c>
      <c r="P24" s="37">
        <f t="shared" si="1"/>
        <v>2058747</v>
      </c>
      <c r="Q24" s="37">
        <f t="shared" si="1"/>
        <v>13074193</v>
      </c>
      <c r="R24" s="37">
        <f t="shared" si="1"/>
        <v>17754962</v>
      </c>
      <c r="S24" s="37">
        <f t="shared" si="1"/>
        <v>0</v>
      </c>
      <c r="T24" s="37">
        <f t="shared" si="1"/>
        <v>5195950</v>
      </c>
      <c r="U24" s="37">
        <f t="shared" si="1"/>
        <v>0</v>
      </c>
      <c r="V24" s="37">
        <f t="shared" si="1"/>
        <v>5195950</v>
      </c>
      <c r="W24" s="37">
        <f t="shared" si="1"/>
        <v>578541178</v>
      </c>
      <c r="X24" s="37">
        <f t="shared" si="1"/>
        <v>522375388</v>
      </c>
      <c r="Y24" s="37">
        <f t="shared" si="1"/>
        <v>56165790</v>
      </c>
      <c r="Z24" s="38">
        <f>+IF(X24&lt;&gt;0,+(Y24/X24)*100,0)</f>
        <v>10.75199775683153</v>
      </c>
      <c r="AA24" s="39">
        <f>SUM(AA15:AA23)</f>
        <v>522375388</v>
      </c>
    </row>
    <row r="25" spans="1:27" ht="12.75">
      <c r="A25" s="27" t="s">
        <v>50</v>
      </c>
      <c r="B25" s="28"/>
      <c r="C25" s="29">
        <f aca="true" t="shared" si="2" ref="C25:Y25">+C12+C24</f>
        <v>636558843</v>
      </c>
      <c r="D25" s="29">
        <f>+D12+D24</f>
        <v>0</v>
      </c>
      <c r="E25" s="30">
        <f t="shared" si="2"/>
        <v>693419268</v>
      </c>
      <c r="F25" s="31">
        <f t="shared" si="2"/>
        <v>577265416</v>
      </c>
      <c r="G25" s="31">
        <f t="shared" si="2"/>
        <v>82835744</v>
      </c>
      <c r="H25" s="31">
        <f t="shared" si="2"/>
        <v>-10218978</v>
      </c>
      <c r="I25" s="31">
        <f t="shared" si="2"/>
        <v>-3142093</v>
      </c>
      <c r="J25" s="31">
        <f t="shared" si="2"/>
        <v>69474673</v>
      </c>
      <c r="K25" s="31">
        <f t="shared" si="2"/>
        <v>-3936787</v>
      </c>
      <c r="L25" s="31">
        <f t="shared" si="2"/>
        <v>-4091059</v>
      </c>
      <c r="M25" s="31">
        <f t="shared" si="2"/>
        <v>674665570</v>
      </c>
      <c r="N25" s="31">
        <f t="shared" si="2"/>
        <v>666637724</v>
      </c>
      <c r="O25" s="31">
        <f t="shared" si="2"/>
        <v>-8441193</v>
      </c>
      <c r="P25" s="31">
        <f t="shared" si="2"/>
        <v>-11715400</v>
      </c>
      <c r="Q25" s="31">
        <f t="shared" si="2"/>
        <v>23085022</v>
      </c>
      <c r="R25" s="31">
        <f t="shared" si="2"/>
        <v>2928429</v>
      </c>
      <c r="S25" s="31">
        <f t="shared" si="2"/>
        <v>-9780651</v>
      </c>
      <c r="T25" s="31">
        <f t="shared" si="2"/>
        <v>-12670543</v>
      </c>
      <c r="U25" s="31">
        <f t="shared" si="2"/>
        <v>0</v>
      </c>
      <c r="V25" s="31">
        <f t="shared" si="2"/>
        <v>-22451194</v>
      </c>
      <c r="W25" s="31">
        <f t="shared" si="2"/>
        <v>716589632</v>
      </c>
      <c r="X25" s="31">
        <f t="shared" si="2"/>
        <v>577265416</v>
      </c>
      <c r="Y25" s="31">
        <f t="shared" si="2"/>
        <v>139324216</v>
      </c>
      <c r="Z25" s="32">
        <f>+IF(X25&lt;&gt;0,+(Y25/X25)*100,0)</f>
        <v>24.13520923623112</v>
      </c>
      <c r="AA25" s="33">
        <f>+AA12+AA24</f>
        <v>577265416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29234009</v>
      </c>
      <c r="D32" s="18"/>
      <c r="E32" s="19">
        <v>34726405</v>
      </c>
      <c r="F32" s="20">
        <v>16969102</v>
      </c>
      <c r="G32" s="20">
        <v>-1472802</v>
      </c>
      <c r="H32" s="20">
        <v>-2500747</v>
      </c>
      <c r="I32" s="20">
        <v>-10029681</v>
      </c>
      <c r="J32" s="20">
        <v>-14003230</v>
      </c>
      <c r="K32" s="20">
        <v>9312749</v>
      </c>
      <c r="L32" s="20">
        <v>-2414877</v>
      </c>
      <c r="M32" s="20">
        <v>26648178</v>
      </c>
      <c r="N32" s="20">
        <v>33546050</v>
      </c>
      <c r="O32" s="20">
        <v>3592633</v>
      </c>
      <c r="P32" s="20">
        <v>-2486660</v>
      </c>
      <c r="Q32" s="20">
        <v>-10388608</v>
      </c>
      <c r="R32" s="20">
        <v>-9282635</v>
      </c>
      <c r="S32" s="20">
        <v>-9873694</v>
      </c>
      <c r="T32" s="20">
        <v>9225886</v>
      </c>
      <c r="U32" s="20"/>
      <c r="V32" s="20">
        <v>-647808</v>
      </c>
      <c r="W32" s="20">
        <v>9612377</v>
      </c>
      <c r="X32" s="20">
        <v>16969102</v>
      </c>
      <c r="Y32" s="20">
        <v>-7356725</v>
      </c>
      <c r="Z32" s="21">
        <v>-43.35</v>
      </c>
      <c r="AA32" s="22">
        <v>16969102</v>
      </c>
    </row>
    <row r="33" spans="1:27" ht="12.75">
      <c r="A33" s="23" t="s">
        <v>57</v>
      </c>
      <c r="B33" s="17"/>
      <c r="C33" s="18">
        <v>46851039</v>
      </c>
      <c r="D33" s="18"/>
      <c r="E33" s="19">
        <v>37750949</v>
      </c>
      <c r="F33" s="20">
        <v>43295979</v>
      </c>
      <c r="G33" s="20"/>
      <c r="H33" s="20"/>
      <c r="I33" s="20"/>
      <c r="J33" s="20"/>
      <c r="K33" s="20">
        <v>-335939</v>
      </c>
      <c r="L33" s="20">
        <v>-233351</v>
      </c>
      <c r="M33" s="20">
        <v>46679426</v>
      </c>
      <c r="N33" s="20">
        <v>46110136</v>
      </c>
      <c r="O33" s="20"/>
      <c r="P33" s="20">
        <v>-239056</v>
      </c>
      <c r="Q33" s="20"/>
      <c r="R33" s="20">
        <v>-239056</v>
      </c>
      <c r="S33" s="20"/>
      <c r="T33" s="20"/>
      <c r="U33" s="20"/>
      <c r="V33" s="20"/>
      <c r="W33" s="20">
        <v>45871080</v>
      </c>
      <c r="X33" s="20">
        <v>43295979</v>
      </c>
      <c r="Y33" s="20">
        <v>2575101</v>
      </c>
      <c r="Z33" s="21">
        <v>5.95</v>
      </c>
      <c r="AA33" s="22">
        <v>43295979</v>
      </c>
    </row>
    <row r="34" spans="1:27" ht="12.75">
      <c r="A34" s="27" t="s">
        <v>58</v>
      </c>
      <c r="B34" s="28"/>
      <c r="C34" s="29">
        <f aca="true" t="shared" si="3" ref="C34:Y34">SUM(C29:C33)</f>
        <v>76085048</v>
      </c>
      <c r="D34" s="29">
        <f>SUM(D29:D33)</f>
        <v>0</v>
      </c>
      <c r="E34" s="30">
        <f t="shared" si="3"/>
        <v>72477354</v>
      </c>
      <c r="F34" s="31">
        <f t="shared" si="3"/>
        <v>60265081</v>
      </c>
      <c r="G34" s="31">
        <f t="shared" si="3"/>
        <v>-1472802</v>
      </c>
      <c r="H34" s="31">
        <f t="shared" si="3"/>
        <v>-2500747</v>
      </c>
      <c r="I34" s="31">
        <f t="shared" si="3"/>
        <v>-10029681</v>
      </c>
      <c r="J34" s="31">
        <f t="shared" si="3"/>
        <v>-14003230</v>
      </c>
      <c r="K34" s="31">
        <f t="shared" si="3"/>
        <v>8976810</v>
      </c>
      <c r="L34" s="31">
        <f t="shared" si="3"/>
        <v>-2648228</v>
      </c>
      <c r="M34" s="31">
        <f t="shared" si="3"/>
        <v>73327604</v>
      </c>
      <c r="N34" s="31">
        <f t="shared" si="3"/>
        <v>79656186</v>
      </c>
      <c r="O34" s="31">
        <f t="shared" si="3"/>
        <v>3592633</v>
      </c>
      <c r="P34" s="31">
        <f t="shared" si="3"/>
        <v>-2725716</v>
      </c>
      <c r="Q34" s="31">
        <f t="shared" si="3"/>
        <v>-10388608</v>
      </c>
      <c r="R34" s="31">
        <f t="shared" si="3"/>
        <v>-9521691</v>
      </c>
      <c r="S34" s="31">
        <f t="shared" si="3"/>
        <v>-9873694</v>
      </c>
      <c r="T34" s="31">
        <f t="shared" si="3"/>
        <v>9225886</v>
      </c>
      <c r="U34" s="31">
        <f t="shared" si="3"/>
        <v>0</v>
      </c>
      <c r="V34" s="31">
        <f t="shared" si="3"/>
        <v>-647808</v>
      </c>
      <c r="W34" s="31">
        <f t="shared" si="3"/>
        <v>55483457</v>
      </c>
      <c r="X34" s="31">
        <f t="shared" si="3"/>
        <v>60265081</v>
      </c>
      <c r="Y34" s="31">
        <f t="shared" si="3"/>
        <v>-4781624</v>
      </c>
      <c r="Z34" s="32">
        <f>+IF(X34&lt;&gt;0,+(Y34/X34)*100,0)</f>
        <v>-7.934319378082309</v>
      </c>
      <c r="AA34" s="33">
        <f>SUM(AA29:AA33)</f>
        <v>60265081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757631</v>
      </c>
      <c r="D37" s="18"/>
      <c r="E37" s="19"/>
      <c r="F37" s="20">
        <v>757631</v>
      </c>
      <c r="G37" s="20"/>
      <c r="H37" s="20"/>
      <c r="I37" s="20"/>
      <c r="J37" s="20"/>
      <c r="K37" s="20"/>
      <c r="L37" s="20"/>
      <c r="M37" s="20">
        <v>757631</v>
      </c>
      <c r="N37" s="20">
        <v>757631</v>
      </c>
      <c r="O37" s="20"/>
      <c r="P37" s="20"/>
      <c r="Q37" s="20"/>
      <c r="R37" s="20"/>
      <c r="S37" s="20"/>
      <c r="T37" s="20"/>
      <c r="U37" s="20"/>
      <c r="V37" s="20"/>
      <c r="W37" s="20">
        <v>757631</v>
      </c>
      <c r="X37" s="20">
        <v>757631</v>
      </c>
      <c r="Y37" s="20"/>
      <c r="Z37" s="21"/>
      <c r="AA37" s="22">
        <v>757631</v>
      </c>
    </row>
    <row r="38" spans="1:27" ht="12.75">
      <c r="A38" s="23" t="s">
        <v>57</v>
      </c>
      <c r="B38" s="17"/>
      <c r="C38" s="18"/>
      <c r="D38" s="18"/>
      <c r="E38" s="19">
        <v>3119934</v>
      </c>
      <c r="F38" s="20">
        <v>3555060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3555060</v>
      </c>
      <c r="Y38" s="20">
        <v>-3555060</v>
      </c>
      <c r="Z38" s="21">
        <v>-100</v>
      </c>
      <c r="AA38" s="22">
        <v>3555060</v>
      </c>
    </row>
    <row r="39" spans="1:27" ht="12.75">
      <c r="A39" s="27" t="s">
        <v>61</v>
      </c>
      <c r="B39" s="35"/>
      <c r="C39" s="29">
        <f aca="true" t="shared" si="4" ref="C39:Y39">SUM(C37:C38)</f>
        <v>757631</v>
      </c>
      <c r="D39" s="29">
        <f>SUM(D37:D38)</f>
        <v>0</v>
      </c>
      <c r="E39" s="36">
        <f t="shared" si="4"/>
        <v>3119934</v>
      </c>
      <c r="F39" s="37">
        <f t="shared" si="4"/>
        <v>4312691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757631</v>
      </c>
      <c r="N39" s="37">
        <f t="shared" si="4"/>
        <v>757631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757631</v>
      </c>
      <c r="X39" s="37">
        <f t="shared" si="4"/>
        <v>4312691</v>
      </c>
      <c r="Y39" s="37">
        <f t="shared" si="4"/>
        <v>-3555060</v>
      </c>
      <c r="Z39" s="38">
        <f>+IF(X39&lt;&gt;0,+(Y39/X39)*100,0)</f>
        <v>-82.43252298854706</v>
      </c>
      <c r="AA39" s="39">
        <f>SUM(AA37:AA38)</f>
        <v>4312691</v>
      </c>
    </row>
    <row r="40" spans="1:27" ht="12.75">
      <c r="A40" s="27" t="s">
        <v>62</v>
      </c>
      <c r="B40" s="28"/>
      <c r="C40" s="29">
        <f aca="true" t="shared" si="5" ref="C40:Y40">+C34+C39</f>
        <v>76842679</v>
      </c>
      <c r="D40" s="29">
        <f>+D34+D39</f>
        <v>0</v>
      </c>
      <c r="E40" s="30">
        <f t="shared" si="5"/>
        <v>75597288</v>
      </c>
      <c r="F40" s="31">
        <f t="shared" si="5"/>
        <v>64577772</v>
      </c>
      <c r="G40" s="31">
        <f t="shared" si="5"/>
        <v>-1472802</v>
      </c>
      <c r="H40" s="31">
        <f t="shared" si="5"/>
        <v>-2500747</v>
      </c>
      <c r="I40" s="31">
        <f t="shared" si="5"/>
        <v>-10029681</v>
      </c>
      <c r="J40" s="31">
        <f t="shared" si="5"/>
        <v>-14003230</v>
      </c>
      <c r="K40" s="31">
        <f t="shared" si="5"/>
        <v>8976810</v>
      </c>
      <c r="L40" s="31">
        <f t="shared" si="5"/>
        <v>-2648228</v>
      </c>
      <c r="M40" s="31">
        <f t="shared" si="5"/>
        <v>74085235</v>
      </c>
      <c r="N40" s="31">
        <f t="shared" si="5"/>
        <v>80413817</v>
      </c>
      <c r="O40" s="31">
        <f t="shared" si="5"/>
        <v>3592633</v>
      </c>
      <c r="P40" s="31">
        <f t="shared" si="5"/>
        <v>-2725716</v>
      </c>
      <c r="Q40" s="31">
        <f t="shared" si="5"/>
        <v>-10388608</v>
      </c>
      <c r="R40" s="31">
        <f t="shared" si="5"/>
        <v>-9521691</v>
      </c>
      <c r="S40" s="31">
        <f t="shared" si="5"/>
        <v>-9873694</v>
      </c>
      <c r="T40" s="31">
        <f t="shared" si="5"/>
        <v>9225886</v>
      </c>
      <c r="U40" s="31">
        <f t="shared" si="5"/>
        <v>0</v>
      </c>
      <c r="V40" s="31">
        <f t="shared" si="5"/>
        <v>-647808</v>
      </c>
      <c r="W40" s="31">
        <f t="shared" si="5"/>
        <v>56241088</v>
      </c>
      <c r="X40" s="31">
        <f t="shared" si="5"/>
        <v>64577772</v>
      </c>
      <c r="Y40" s="31">
        <f t="shared" si="5"/>
        <v>-8336684</v>
      </c>
      <c r="Z40" s="32">
        <f>+IF(X40&lt;&gt;0,+(Y40/X40)*100,0)</f>
        <v>-12.909525587225277</v>
      </c>
      <c r="AA40" s="33">
        <f>+AA34+AA39</f>
        <v>64577772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559716164</v>
      </c>
      <c r="D42" s="43">
        <f>+D25-D40</f>
        <v>0</v>
      </c>
      <c r="E42" s="44">
        <f t="shared" si="6"/>
        <v>617821980</v>
      </c>
      <c r="F42" s="45">
        <f t="shared" si="6"/>
        <v>512687644</v>
      </c>
      <c r="G42" s="45">
        <f t="shared" si="6"/>
        <v>84308546</v>
      </c>
      <c r="H42" s="45">
        <f t="shared" si="6"/>
        <v>-7718231</v>
      </c>
      <c r="I42" s="45">
        <f t="shared" si="6"/>
        <v>6887588</v>
      </c>
      <c r="J42" s="45">
        <f t="shared" si="6"/>
        <v>83477903</v>
      </c>
      <c r="K42" s="45">
        <f t="shared" si="6"/>
        <v>-12913597</v>
      </c>
      <c r="L42" s="45">
        <f t="shared" si="6"/>
        <v>-1442831</v>
      </c>
      <c r="M42" s="45">
        <f t="shared" si="6"/>
        <v>600580335</v>
      </c>
      <c r="N42" s="45">
        <f t="shared" si="6"/>
        <v>586223907</v>
      </c>
      <c r="O42" s="45">
        <f t="shared" si="6"/>
        <v>-12033826</v>
      </c>
      <c r="P42" s="45">
        <f t="shared" si="6"/>
        <v>-8989684</v>
      </c>
      <c r="Q42" s="45">
        <f t="shared" si="6"/>
        <v>33473630</v>
      </c>
      <c r="R42" s="45">
        <f t="shared" si="6"/>
        <v>12450120</v>
      </c>
      <c r="S42" s="45">
        <f t="shared" si="6"/>
        <v>93043</v>
      </c>
      <c r="T42" s="45">
        <f t="shared" si="6"/>
        <v>-21896429</v>
      </c>
      <c r="U42" s="45">
        <f t="shared" si="6"/>
        <v>0</v>
      </c>
      <c r="V42" s="45">
        <f t="shared" si="6"/>
        <v>-21803386</v>
      </c>
      <c r="W42" s="45">
        <f t="shared" si="6"/>
        <v>660348544</v>
      </c>
      <c r="X42" s="45">
        <f t="shared" si="6"/>
        <v>512687644</v>
      </c>
      <c r="Y42" s="45">
        <f t="shared" si="6"/>
        <v>147660900</v>
      </c>
      <c r="Z42" s="46">
        <f>+IF(X42&lt;&gt;0,+(Y42/X42)*100,0)</f>
        <v>28.801337759565744</v>
      </c>
      <c r="AA42" s="47">
        <f>+AA25-AA40</f>
        <v>512687644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587000932</v>
      </c>
      <c r="D45" s="18"/>
      <c r="E45" s="19">
        <v>554241734</v>
      </c>
      <c r="F45" s="20">
        <v>512687644</v>
      </c>
      <c r="G45" s="20"/>
      <c r="H45" s="20"/>
      <c r="I45" s="20"/>
      <c r="J45" s="20"/>
      <c r="K45" s="20"/>
      <c r="L45" s="20"/>
      <c r="M45" s="20">
        <v>545658339</v>
      </c>
      <c r="N45" s="20">
        <v>545658339</v>
      </c>
      <c r="O45" s="20"/>
      <c r="P45" s="20"/>
      <c r="Q45" s="20"/>
      <c r="R45" s="20"/>
      <c r="S45" s="20"/>
      <c r="T45" s="20"/>
      <c r="U45" s="20"/>
      <c r="V45" s="20"/>
      <c r="W45" s="20">
        <v>545658339</v>
      </c>
      <c r="X45" s="20">
        <v>512687644</v>
      </c>
      <c r="Y45" s="20">
        <v>32970695</v>
      </c>
      <c r="Z45" s="48">
        <v>6.43</v>
      </c>
      <c r="AA45" s="22">
        <v>512687644</v>
      </c>
    </row>
    <row r="46" spans="1:27" ht="12.75">
      <c r="A46" s="23" t="s">
        <v>67</v>
      </c>
      <c r="B46" s="17"/>
      <c r="C46" s="18"/>
      <c r="D46" s="18"/>
      <c r="E46" s="19">
        <v>63580246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587000932</v>
      </c>
      <c r="D48" s="51">
        <f>SUM(D45:D47)</f>
        <v>0</v>
      </c>
      <c r="E48" s="52">
        <f t="shared" si="7"/>
        <v>617821980</v>
      </c>
      <c r="F48" s="53">
        <f t="shared" si="7"/>
        <v>512687644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545658339</v>
      </c>
      <c r="N48" s="53">
        <f t="shared" si="7"/>
        <v>545658339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545658339</v>
      </c>
      <c r="X48" s="53">
        <f t="shared" si="7"/>
        <v>512687644</v>
      </c>
      <c r="Y48" s="53">
        <f t="shared" si="7"/>
        <v>32970695</v>
      </c>
      <c r="Z48" s="54">
        <f>+IF(X48&lt;&gt;0,+(Y48/X48)*100,0)</f>
        <v>6.430951747298205</v>
      </c>
      <c r="AA48" s="55">
        <f>SUM(AA45:AA47)</f>
        <v>512687644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13621545</v>
      </c>
      <c r="D6" s="18"/>
      <c r="E6" s="19">
        <v>75150997</v>
      </c>
      <c r="F6" s="20">
        <v>61104976</v>
      </c>
      <c r="G6" s="20">
        <v>1869078</v>
      </c>
      <c r="H6" s="20">
        <v>-2783050</v>
      </c>
      <c r="I6" s="20">
        <v>-135355</v>
      </c>
      <c r="J6" s="20">
        <v>-1049327</v>
      </c>
      <c r="K6" s="20">
        <v>6647905</v>
      </c>
      <c r="L6" s="20">
        <v>-14208966</v>
      </c>
      <c r="M6" s="20">
        <v>2489913</v>
      </c>
      <c r="N6" s="20">
        <v>-5071148</v>
      </c>
      <c r="O6" s="20">
        <v>7416579</v>
      </c>
      <c r="P6" s="20">
        <v>17848653</v>
      </c>
      <c r="Q6" s="20">
        <v>28112231</v>
      </c>
      <c r="R6" s="20">
        <v>53377463</v>
      </c>
      <c r="S6" s="20">
        <v>-11960700</v>
      </c>
      <c r="T6" s="20">
        <v>15742509</v>
      </c>
      <c r="U6" s="20">
        <v>10865899</v>
      </c>
      <c r="V6" s="20">
        <v>14647708</v>
      </c>
      <c r="W6" s="20">
        <v>61904696</v>
      </c>
      <c r="X6" s="20">
        <v>61104976</v>
      </c>
      <c r="Y6" s="20">
        <v>799720</v>
      </c>
      <c r="Z6" s="21">
        <v>1.31</v>
      </c>
      <c r="AA6" s="22">
        <v>61104976</v>
      </c>
    </row>
    <row r="7" spans="1:27" ht="12.75">
      <c r="A7" s="23" t="s">
        <v>34</v>
      </c>
      <c r="B7" s="17"/>
      <c r="C7" s="18">
        <v>9438702</v>
      </c>
      <c r="D7" s="18"/>
      <c r="E7" s="19">
        <v>4696003</v>
      </c>
      <c r="F7" s="20">
        <v>8736580</v>
      </c>
      <c r="G7" s="20">
        <v>16852840</v>
      </c>
      <c r="H7" s="20">
        <v>-11940172</v>
      </c>
      <c r="I7" s="20">
        <v>16405259</v>
      </c>
      <c r="J7" s="20">
        <v>21317927</v>
      </c>
      <c r="K7" s="20">
        <v>-21879146</v>
      </c>
      <c r="L7" s="20">
        <v>-20299</v>
      </c>
      <c r="M7" s="20">
        <v>-1148130</v>
      </c>
      <c r="N7" s="20">
        <v>-23047575</v>
      </c>
      <c r="O7" s="20">
        <v>-1616306</v>
      </c>
      <c r="P7" s="20">
        <v>-96343</v>
      </c>
      <c r="Q7" s="20">
        <v>21983479</v>
      </c>
      <c r="R7" s="20">
        <v>20270830</v>
      </c>
      <c r="S7" s="20">
        <v>-4939321</v>
      </c>
      <c r="T7" s="20"/>
      <c r="U7" s="20">
        <v>-7515749</v>
      </c>
      <c r="V7" s="20">
        <v>-12455070</v>
      </c>
      <c r="W7" s="20">
        <v>6086112</v>
      </c>
      <c r="X7" s="20">
        <v>8736580</v>
      </c>
      <c r="Y7" s="20">
        <v>-2650468</v>
      </c>
      <c r="Z7" s="21">
        <v>-30.34</v>
      </c>
      <c r="AA7" s="22">
        <v>8736580</v>
      </c>
    </row>
    <row r="8" spans="1:27" ht="12.75">
      <c r="A8" s="23" t="s">
        <v>35</v>
      </c>
      <c r="B8" s="17"/>
      <c r="C8" s="18">
        <v>70875377</v>
      </c>
      <c r="D8" s="18"/>
      <c r="E8" s="19">
        <v>113904295</v>
      </c>
      <c r="F8" s="20">
        <v>88011295</v>
      </c>
      <c r="G8" s="20">
        <v>295435480</v>
      </c>
      <c r="H8" s="20">
        <v>-18259751</v>
      </c>
      <c r="I8" s="20">
        <v>-54049720</v>
      </c>
      <c r="J8" s="20">
        <v>223126009</v>
      </c>
      <c r="K8" s="20">
        <v>-16923270</v>
      </c>
      <c r="L8" s="20">
        <v>-26859595</v>
      </c>
      <c r="M8" s="20">
        <v>-2256481</v>
      </c>
      <c r="N8" s="20">
        <v>-46039346</v>
      </c>
      <c r="O8" s="20">
        <v>-14150234</v>
      </c>
      <c r="P8" s="20">
        <v>-13028325</v>
      </c>
      <c r="Q8" s="20">
        <v>-7110959</v>
      </c>
      <c r="R8" s="20">
        <v>-34289518</v>
      </c>
      <c r="S8" s="20">
        <v>3965747</v>
      </c>
      <c r="T8" s="20">
        <v>-26239066</v>
      </c>
      <c r="U8" s="20">
        <v>10936897</v>
      </c>
      <c r="V8" s="20">
        <v>-11336422</v>
      </c>
      <c r="W8" s="20">
        <v>131460723</v>
      </c>
      <c r="X8" s="20">
        <v>88011295</v>
      </c>
      <c r="Y8" s="20">
        <v>43449428</v>
      </c>
      <c r="Z8" s="21">
        <v>49.37</v>
      </c>
      <c r="AA8" s="22">
        <v>88011295</v>
      </c>
    </row>
    <row r="9" spans="1:27" ht="12.75">
      <c r="A9" s="23" t="s">
        <v>36</v>
      </c>
      <c r="B9" s="17"/>
      <c r="C9" s="18">
        <v>222095214</v>
      </c>
      <c r="D9" s="18"/>
      <c r="E9" s="19">
        <v>2716691</v>
      </c>
      <c r="F9" s="20">
        <v>2440691</v>
      </c>
      <c r="G9" s="20">
        <v>33983768</v>
      </c>
      <c r="H9" s="20">
        <v>24193595</v>
      </c>
      <c r="I9" s="20">
        <v>26310171</v>
      </c>
      <c r="J9" s="20">
        <v>84487534</v>
      </c>
      <c r="K9" s="20">
        <v>32679850</v>
      </c>
      <c r="L9" s="20">
        <v>32867951</v>
      </c>
      <c r="M9" s="20">
        <v>16418210</v>
      </c>
      <c r="N9" s="20">
        <v>81966011</v>
      </c>
      <c r="O9" s="20">
        <v>-48508016</v>
      </c>
      <c r="P9" s="20">
        <v>-33336020</v>
      </c>
      <c r="Q9" s="20">
        <v>13888893</v>
      </c>
      <c r="R9" s="20">
        <v>-67955143</v>
      </c>
      <c r="S9" s="20">
        <v>-1288160</v>
      </c>
      <c r="T9" s="20">
        <v>8383303</v>
      </c>
      <c r="U9" s="20">
        <v>42809959</v>
      </c>
      <c r="V9" s="20">
        <v>49905102</v>
      </c>
      <c r="W9" s="20">
        <v>148403504</v>
      </c>
      <c r="X9" s="20">
        <v>2440691</v>
      </c>
      <c r="Y9" s="20">
        <v>145962813</v>
      </c>
      <c r="Z9" s="21">
        <v>5980.39</v>
      </c>
      <c r="AA9" s="22">
        <v>2440691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7324102</v>
      </c>
      <c r="D11" s="18"/>
      <c r="E11" s="19">
        <v>8264396</v>
      </c>
      <c r="F11" s="20">
        <v>7324396</v>
      </c>
      <c r="G11" s="20"/>
      <c r="H11" s="20">
        <v>662378</v>
      </c>
      <c r="I11" s="20">
        <v>94408</v>
      </c>
      <c r="J11" s="20">
        <v>756786</v>
      </c>
      <c r="K11" s="20"/>
      <c r="L11" s="20">
        <v>1625016</v>
      </c>
      <c r="M11" s="20">
        <v>-528198</v>
      </c>
      <c r="N11" s="20">
        <v>1096818</v>
      </c>
      <c r="O11" s="20"/>
      <c r="P11" s="20"/>
      <c r="Q11" s="20">
        <v>320583</v>
      </c>
      <c r="R11" s="20">
        <v>320583</v>
      </c>
      <c r="S11" s="20"/>
      <c r="T11" s="20"/>
      <c r="U11" s="20"/>
      <c r="V11" s="20"/>
      <c r="W11" s="20">
        <v>2174187</v>
      </c>
      <c r="X11" s="20">
        <v>7324396</v>
      </c>
      <c r="Y11" s="20">
        <v>-5150209</v>
      </c>
      <c r="Z11" s="21">
        <v>-70.32</v>
      </c>
      <c r="AA11" s="22">
        <v>7324396</v>
      </c>
    </row>
    <row r="12" spans="1:27" ht="12.75">
      <c r="A12" s="27" t="s">
        <v>39</v>
      </c>
      <c r="B12" s="28"/>
      <c r="C12" s="29">
        <f aca="true" t="shared" si="0" ref="C12:Y12">SUM(C6:C11)</f>
        <v>323354940</v>
      </c>
      <c r="D12" s="29">
        <f>SUM(D6:D11)</f>
        <v>0</v>
      </c>
      <c r="E12" s="30">
        <f t="shared" si="0"/>
        <v>204732382</v>
      </c>
      <c r="F12" s="31">
        <f t="shared" si="0"/>
        <v>167617938</v>
      </c>
      <c r="G12" s="31">
        <f t="shared" si="0"/>
        <v>348141166</v>
      </c>
      <c r="H12" s="31">
        <f t="shared" si="0"/>
        <v>-8127000</v>
      </c>
      <c r="I12" s="31">
        <f t="shared" si="0"/>
        <v>-11375237</v>
      </c>
      <c r="J12" s="31">
        <f t="shared" si="0"/>
        <v>328638929</v>
      </c>
      <c r="K12" s="31">
        <f t="shared" si="0"/>
        <v>525339</v>
      </c>
      <c r="L12" s="31">
        <f t="shared" si="0"/>
        <v>-6595893</v>
      </c>
      <c r="M12" s="31">
        <f t="shared" si="0"/>
        <v>14975314</v>
      </c>
      <c r="N12" s="31">
        <f t="shared" si="0"/>
        <v>8904760</v>
      </c>
      <c r="O12" s="31">
        <f t="shared" si="0"/>
        <v>-56857977</v>
      </c>
      <c r="P12" s="31">
        <f t="shared" si="0"/>
        <v>-28612035</v>
      </c>
      <c r="Q12" s="31">
        <f t="shared" si="0"/>
        <v>57194227</v>
      </c>
      <c r="R12" s="31">
        <f t="shared" si="0"/>
        <v>-28275785</v>
      </c>
      <c r="S12" s="31">
        <f t="shared" si="0"/>
        <v>-14222434</v>
      </c>
      <c r="T12" s="31">
        <f t="shared" si="0"/>
        <v>-2113254</v>
      </c>
      <c r="U12" s="31">
        <f t="shared" si="0"/>
        <v>57097006</v>
      </c>
      <c r="V12" s="31">
        <f t="shared" si="0"/>
        <v>40761318</v>
      </c>
      <c r="W12" s="31">
        <f t="shared" si="0"/>
        <v>350029222</v>
      </c>
      <c r="X12" s="31">
        <f t="shared" si="0"/>
        <v>167617938</v>
      </c>
      <c r="Y12" s="31">
        <f t="shared" si="0"/>
        <v>182411284</v>
      </c>
      <c r="Z12" s="32">
        <f>+IF(X12&lt;&gt;0,+(Y12/X12)*100,0)</f>
        <v>108.82563416333161</v>
      </c>
      <c r="AA12" s="33">
        <f>SUM(AA6:AA11)</f>
        <v>167617938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200216463</v>
      </c>
      <c r="D17" s="18"/>
      <c r="E17" s="19">
        <v>245804189</v>
      </c>
      <c r="F17" s="20">
        <v>293062000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293062000</v>
      </c>
      <c r="Y17" s="20">
        <v>-293062000</v>
      </c>
      <c r="Z17" s="21">
        <v>-100</v>
      </c>
      <c r="AA17" s="22">
        <v>293062000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2567413341</v>
      </c>
      <c r="D19" s="18"/>
      <c r="E19" s="19">
        <v>2528831333</v>
      </c>
      <c r="F19" s="20">
        <v>2772262626</v>
      </c>
      <c r="G19" s="20">
        <v>11720351</v>
      </c>
      <c r="H19" s="20">
        <v>5988199</v>
      </c>
      <c r="I19" s="20">
        <v>13604823</v>
      </c>
      <c r="J19" s="20">
        <v>31313373</v>
      </c>
      <c r="K19" s="20">
        <v>1830864</v>
      </c>
      <c r="L19" s="20">
        <v>23457679</v>
      </c>
      <c r="M19" s="20">
        <v>-32193348</v>
      </c>
      <c r="N19" s="20">
        <v>-6904805</v>
      </c>
      <c r="O19" s="20">
        <v>2191732</v>
      </c>
      <c r="P19" s="20">
        <v>1281969</v>
      </c>
      <c r="Q19" s="20">
        <v>21331209</v>
      </c>
      <c r="R19" s="20">
        <v>24804910</v>
      </c>
      <c r="S19" s="20">
        <v>952943</v>
      </c>
      <c r="T19" s="20">
        <v>8063072</v>
      </c>
      <c r="U19" s="20">
        <v>14525454</v>
      </c>
      <c r="V19" s="20">
        <v>23541469</v>
      </c>
      <c r="W19" s="20">
        <v>72754947</v>
      </c>
      <c r="X19" s="20">
        <v>2772262626</v>
      </c>
      <c r="Y19" s="20">
        <v>-2699507679</v>
      </c>
      <c r="Z19" s="21">
        <v>-97.38</v>
      </c>
      <c r="AA19" s="22">
        <v>2772262626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533429</v>
      </c>
      <c r="D22" s="18"/>
      <c r="E22" s="19">
        <v>1066973</v>
      </c>
      <c r="F22" s="20">
        <v>2908811</v>
      </c>
      <c r="G22" s="20"/>
      <c r="H22" s="20"/>
      <c r="I22" s="20"/>
      <c r="J22" s="20"/>
      <c r="K22" s="20"/>
      <c r="L22" s="20"/>
      <c r="M22" s="20">
        <v>-16159407</v>
      </c>
      <c r="N22" s="20">
        <v>-16159407</v>
      </c>
      <c r="O22" s="20"/>
      <c r="P22" s="20"/>
      <c r="Q22" s="20"/>
      <c r="R22" s="20"/>
      <c r="S22" s="20"/>
      <c r="T22" s="20"/>
      <c r="U22" s="20"/>
      <c r="V22" s="20"/>
      <c r="W22" s="20">
        <v>-16159407</v>
      </c>
      <c r="X22" s="20">
        <v>2908811</v>
      </c>
      <c r="Y22" s="20">
        <v>-19068218</v>
      </c>
      <c r="Z22" s="21">
        <v>-655.53</v>
      </c>
      <c r="AA22" s="22">
        <v>2908811</v>
      </c>
    </row>
    <row r="23" spans="1:27" ht="12.75">
      <c r="A23" s="23" t="s">
        <v>48</v>
      </c>
      <c r="B23" s="17"/>
      <c r="C23" s="18">
        <v>3201000</v>
      </c>
      <c r="D23" s="18"/>
      <c r="E23" s="19">
        <v>4697000</v>
      </c>
      <c r="F23" s="20">
        <v>4697000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4697000</v>
      </c>
      <c r="Y23" s="24">
        <v>-4697000</v>
      </c>
      <c r="Z23" s="25">
        <v>-100</v>
      </c>
      <c r="AA23" s="26">
        <v>4697000</v>
      </c>
    </row>
    <row r="24" spans="1:27" ht="12.75">
      <c r="A24" s="27" t="s">
        <v>49</v>
      </c>
      <c r="B24" s="35"/>
      <c r="C24" s="29">
        <f aca="true" t="shared" si="1" ref="C24:Y24">SUM(C15:C23)</f>
        <v>2771364233</v>
      </c>
      <c r="D24" s="29">
        <f>SUM(D15:D23)</f>
        <v>0</v>
      </c>
      <c r="E24" s="36">
        <f t="shared" si="1"/>
        <v>2780399495</v>
      </c>
      <c r="F24" s="37">
        <f t="shared" si="1"/>
        <v>3072930437</v>
      </c>
      <c r="G24" s="37">
        <f t="shared" si="1"/>
        <v>11720351</v>
      </c>
      <c r="H24" s="37">
        <f t="shared" si="1"/>
        <v>5988199</v>
      </c>
      <c r="I24" s="37">
        <f t="shared" si="1"/>
        <v>13604823</v>
      </c>
      <c r="J24" s="37">
        <f t="shared" si="1"/>
        <v>31313373</v>
      </c>
      <c r="K24" s="37">
        <f t="shared" si="1"/>
        <v>1830864</v>
      </c>
      <c r="L24" s="37">
        <f t="shared" si="1"/>
        <v>23457679</v>
      </c>
      <c r="M24" s="37">
        <f t="shared" si="1"/>
        <v>-48352755</v>
      </c>
      <c r="N24" s="37">
        <f t="shared" si="1"/>
        <v>-23064212</v>
      </c>
      <c r="O24" s="37">
        <f t="shared" si="1"/>
        <v>2191732</v>
      </c>
      <c r="P24" s="37">
        <f t="shared" si="1"/>
        <v>1281969</v>
      </c>
      <c r="Q24" s="37">
        <f t="shared" si="1"/>
        <v>21331209</v>
      </c>
      <c r="R24" s="37">
        <f t="shared" si="1"/>
        <v>24804910</v>
      </c>
      <c r="S24" s="37">
        <f t="shared" si="1"/>
        <v>952943</v>
      </c>
      <c r="T24" s="37">
        <f t="shared" si="1"/>
        <v>8063072</v>
      </c>
      <c r="U24" s="37">
        <f t="shared" si="1"/>
        <v>14525454</v>
      </c>
      <c r="V24" s="37">
        <f t="shared" si="1"/>
        <v>23541469</v>
      </c>
      <c r="W24" s="37">
        <f t="shared" si="1"/>
        <v>56595540</v>
      </c>
      <c r="X24" s="37">
        <f t="shared" si="1"/>
        <v>3072930437</v>
      </c>
      <c r="Y24" s="37">
        <f t="shared" si="1"/>
        <v>-3016334897</v>
      </c>
      <c r="Z24" s="38">
        <f>+IF(X24&lt;&gt;0,+(Y24/X24)*100,0)</f>
        <v>-98.15825508711312</v>
      </c>
      <c r="AA24" s="39">
        <f>SUM(AA15:AA23)</f>
        <v>3072930437</v>
      </c>
    </row>
    <row r="25" spans="1:27" ht="12.75">
      <c r="A25" s="27" t="s">
        <v>50</v>
      </c>
      <c r="B25" s="28"/>
      <c r="C25" s="29">
        <f aca="true" t="shared" si="2" ref="C25:Y25">+C12+C24</f>
        <v>3094719173</v>
      </c>
      <c r="D25" s="29">
        <f>+D12+D24</f>
        <v>0</v>
      </c>
      <c r="E25" s="30">
        <f t="shared" si="2"/>
        <v>2985131877</v>
      </c>
      <c r="F25" s="31">
        <f t="shared" si="2"/>
        <v>3240548375</v>
      </c>
      <c r="G25" s="31">
        <f t="shared" si="2"/>
        <v>359861517</v>
      </c>
      <c r="H25" s="31">
        <f t="shared" si="2"/>
        <v>-2138801</v>
      </c>
      <c r="I25" s="31">
        <f t="shared" si="2"/>
        <v>2229586</v>
      </c>
      <c r="J25" s="31">
        <f t="shared" si="2"/>
        <v>359952302</v>
      </c>
      <c r="K25" s="31">
        <f t="shared" si="2"/>
        <v>2356203</v>
      </c>
      <c r="L25" s="31">
        <f t="shared" si="2"/>
        <v>16861786</v>
      </c>
      <c r="M25" s="31">
        <f t="shared" si="2"/>
        <v>-33377441</v>
      </c>
      <c r="N25" s="31">
        <f t="shared" si="2"/>
        <v>-14159452</v>
      </c>
      <c r="O25" s="31">
        <f t="shared" si="2"/>
        <v>-54666245</v>
      </c>
      <c r="P25" s="31">
        <f t="shared" si="2"/>
        <v>-27330066</v>
      </c>
      <c r="Q25" s="31">
        <f t="shared" si="2"/>
        <v>78525436</v>
      </c>
      <c r="R25" s="31">
        <f t="shared" si="2"/>
        <v>-3470875</v>
      </c>
      <c r="S25" s="31">
        <f t="shared" si="2"/>
        <v>-13269491</v>
      </c>
      <c r="T25" s="31">
        <f t="shared" si="2"/>
        <v>5949818</v>
      </c>
      <c r="U25" s="31">
        <f t="shared" si="2"/>
        <v>71622460</v>
      </c>
      <c r="V25" s="31">
        <f t="shared" si="2"/>
        <v>64302787</v>
      </c>
      <c r="W25" s="31">
        <f t="shared" si="2"/>
        <v>406624762</v>
      </c>
      <c r="X25" s="31">
        <f t="shared" si="2"/>
        <v>3240548375</v>
      </c>
      <c r="Y25" s="31">
        <f t="shared" si="2"/>
        <v>-2833923613</v>
      </c>
      <c r="Z25" s="32">
        <f>+IF(X25&lt;&gt;0,+(Y25/X25)*100,0)</f>
        <v>-87.4519767969827</v>
      </c>
      <c r="AA25" s="33">
        <f>+AA12+AA24</f>
        <v>3240548375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22288060</v>
      </c>
      <c r="D30" s="18"/>
      <c r="E30" s="19">
        <v>34724746</v>
      </c>
      <c r="F30" s="20">
        <v>12898000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12898000</v>
      </c>
      <c r="Y30" s="20">
        <v>-12898000</v>
      </c>
      <c r="Z30" s="21">
        <v>-100</v>
      </c>
      <c r="AA30" s="22">
        <v>12898000</v>
      </c>
    </row>
    <row r="31" spans="1:27" ht="12.75">
      <c r="A31" s="23" t="s">
        <v>55</v>
      </c>
      <c r="B31" s="17"/>
      <c r="C31" s="18">
        <v>18274505</v>
      </c>
      <c r="D31" s="18"/>
      <c r="E31" s="19">
        <v>26974963</v>
      </c>
      <c r="F31" s="20">
        <v>18180963</v>
      </c>
      <c r="G31" s="20">
        <v>2991323</v>
      </c>
      <c r="H31" s="20">
        <v>18129</v>
      </c>
      <c r="I31" s="20">
        <v>5583</v>
      </c>
      <c r="J31" s="20">
        <v>3015035</v>
      </c>
      <c r="K31" s="20">
        <v>-12337</v>
      </c>
      <c r="L31" s="20">
        <v>17775</v>
      </c>
      <c r="M31" s="20"/>
      <c r="N31" s="20">
        <v>5438</v>
      </c>
      <c r="O31" s="20">
        <v>9300807</v>
      </c>
      <c r="P31" s="20">
        <v>15430</v>
      </c>
      <c r="Q31" s="20">
        <v>872</v>
      </c>
      <c r="R31" s="20">
        <v>9317109</v>
      </c>
      <c r="S31" s="20"/>
      <c r="T31" s="20"/>
      <c r="U31" s="20"/>
      <c r="V31" s="20"/>
      <c r="W31" s="20">
        <v>12337582</v>
      </c>
      <c r="X31" s="20">
        <v>18180963</v>
      </c>
      <c r="Y31" s="20">
        <v>-5843381</v>
      </c>
      <c r="Z31" s="21">
        <v>-32.14</v>
      </c>
      <c r="AA31" s="22">
        <v>18180963</v>
      </c>
    </row>
    <row r="32" spans="1:27" ht="12.75">
      <c r="A32" s="23" t="s">
        <v>56</v>
      </c>
      <c r="B32" s="17"/>
      <c r="C32" s="18">
        <v>601840906</v>
      </c>
      <c r="D32" s="18"/>
      <c r="E32" s="19">
        <v>109875690</v>
      </c>
      <c r="F32" s="20">
        <v>13545812</v>
      </c>
      <c r="G32" s="20">
        <v>-33247084</v>
      </c>
      <c r="H32" s="20">
        <v>47967368</v>
      </c>
      <c r="I32" s="20">
        <v>30827678</v>
      </c>
      <c r="J32" s="20">
        <v>45547962</v>
      </c>
      <c r="K32" s="20">
        <v>38468417</v>
      </c>
      <c r="L32" s="20">
        <v>13192925</v>
      </c>
      <c r="M32" s="20">
        <v>-47865279</v>
      </c>
      <c r="N32" s="20">
        <v>3796063</v>
      </c>
      <c r="O32" s="20">
        <v>-11011237</v>
      </c>
      <c r="P32" s="20">
        <v>26486175</v>
      </c>
      <c r="Q32" s="20">
        <v>22583784</v>
      </c>
      <c r="R32" s="20">
        <v>38058722</v>
      </c>
      <c r="S32" s="20">
        <v>-11076585</v>
      </c>
      <c r="T32" s="20">
        <v>72905825</v>
      </c>
      <c r="U32" s="20">
        <v>86765010</v>
      </c>
      <c r="V32" s="20">
        <v>148594250</v>
      </c>
      <c r="W32" s="20">
        <v>235996997</v>
      </c>
      <c r="X32" s="20">
        <v>13545812</v>
      </c>
      <c r="Y32" s="20">
        <v>222451185</v>
      </c>
      <c r="Z32" s="21">
        <v>1642.21</v>
      </c>
      <c r="AA32" s="22">
        <v>13545812</v>
      </c>
    </row>
    <row r="33" spans="1:27" ht="12.75">
      <c r="A33" s="23" t="s">
        <v>57</v>
      </c>
      <c r="B33" s="17"/>
      <c r="C33" s="18">
        <v>2500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642405971</v>
      </c>
      <c r="D34" s="29">
        <f>SUM(D29:D33)</f>
        <v>0</v>
      </c>
      <c r="E34" s="30">
        <f t="shared" si="3"/>
        <v>171575399</v>
      </c>
      <c r="F34" s="31">
        <f t="shared" si="3"/>
        <v>44624775</v>
      </c>
      <c r="G34" s="31">
        <f t="shared" si="3"/>
        <v>-30255761</v>
      </c>
      <c r="H34" s="31">
        <f t="shared" si="3"/>
        <v>47985497</v>
      </c>
      <c r="I34" s="31">
        <f t="shared" si="3"/>
        <v>30833261</v>
      </c>
      <c r="J34" s="31">
        <f t="shared" si="3"/>
        <v>48562997</v>
      </c>
      <c r="K34" s="31">
        <f t="shared" si="3"/>
        <v>38456080</v>
      </c>
      <c r="L34" s="31">
        <f t="shared" si="3"/>
        <v>13210700</v>
      </c>
      <c r="M34" s="31">
        <f t="shared" si="3"/>
        <v>-47865279</v>
      </c>
      <c r="N34" s="31">
        <f t="shared" si="3"/>
        <v>3801501</v>
      </c>
      <c r="O34" s="31">
        <f t="shared" si="3"/>
        <v>-1710430</v>
      </c>
      <c r="P34" s="31">
        <f t="shared" si="3"/>
        <v>26501605</v>
      </c>
      <c r="Q34" s="31">
        <f t="shared" si="3"/>
        <v>22584656</v>
      </c>
      <c r="R34" s="31">
        <f t="shared" si="3"/>
        <v>47375831</v>
      </c>
      <c r="S34" s="31">
        <f t="shared" si="3"/>
        <v>-11076585</v>
      </c>
      <c r="T34" s="31">
        <f t="shared" si="3"/>
        <v>72905825</v>
      </c>
      <c r="U34" s="31">
        <f t="shared" si="3"/>
        <v>86765010</v>
      </c>
      <c r="V34" s="31">
        <f t="shared" si="3"/>
        <v>148594250</v>
      </c>
      <c r="W34" s="31">
        <f t="shared" si="3"/>
        <v>248334579</v>
      </c>
      <c r="X34" s="31">
        <f t="shared" si="3"/>
        <v>44624775</v>
      </c>
      <c r="Y34" s="31">
        <f t="shared" si="3"/>
        <v>203709804</v>
      </c>
      <c r="Z34" s="32">
        <f>+IF(X34&lt;&gt;0,+(Y34/X34)*100,0)</f>
        <v>456.49485963794774</v>
      </c>
      <c r="AA34" s="33">
        <f>SUM(AA29:AA33)</f>
        <v>44624775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96944503</v>
      </c>
      <c r="D37" s="18"/>
      <c r="E37" s="19">
        <v>109379894</v>
      </c>
      <c r="F37" s="20">
        <v>75520640</v>
      </c>
      <c r="G37" s="20">
        <v>-11489318</v>
      </c>
      <c r="H37" s="20">
        <v>-3655114</v>
      </c>
      <c r="I37" s="20"/>
      <c r="J37" s="20">
        <v>-15144432</v>
      </c>
      <c r="K37" s="20">
        <v>-1489764</v>
      </c>
      <c r="L37" s="20">
        <v>-3321989</v>
      </c>
      <c r="M37" s="20">
        <v>-1501578</v>
      </c>
      <c r="N37" s="20">
        <v>-6313331</v>
      </c>
      <c r="O37" s="20"/>
      <c r="P37" s="20">
        <v>-3093737</v>
      </c>
      <c r="Q37" s="20"/>
      <c r="R37" s="20">
        <v>-3093737</v>
      </c>
      <c r="S37" s="20">
        <v>-3129676</v>
      </c>
      <c r="T37" s="20"/>
      <c r="U37" s="20">
        <v>-1544301</v>
      </c>
      <c r="V37" s="20">
        <v>-4673977</v>
      </c>
      <c r="W37" s="20">
        <v>-29225477</v>
      </c>
      <c r="X37" s="20">
        <v>75520640</v>
      </c>
      <c r="Y37" s="20">
        <v>-104746117</v>
      </c>
      <c r="Z37" s="21">
        <v>-138.7</v>
      </c>
      <c r="AA37" s="22">
        <v>75520640</v>
      </c>
    </row>
    <row r="38" spans="1:27" ht="12.75">
      <c r="A38" s="23" t="s">
        <v>57</v>
      </c>
      <c r="B38" s="17"/>
      <c r="C38" s="18">
        <v>48480473</v>
      </c>
      <c r="D38" s="18"/>
      <c r="E38" s="19">
        <v>56569642</v>
      </c>
      <c r="F38" s="20">
        <v>48480121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48480121</v>
      </c>
      <c r="Y38" s="20">
        <v>-48480121</v>
      </c>
      <c r="Z38" s="21">
        <v>-100</v>
      </c>
      <c r="AA38" s="22">
        <v>48480121</v>
      </c>
    </row>
    <row r="39" spans="1:27" ht="12.75">
      <c r="A39" s="27" t="s">
        <v>61</v>
      </c>
      <c r="B39" s="35"/>
      <c r="C39" s="29">
        <f aca="true" t="shared" si="4" ref="C39:Y39">SUM(C37:C38)</f>
        <v>145424976</v>
      </c>
      <c r="D39" s="29">
        <f>SUM(D37:D38)</f>
        <v>0</v>
      </c>
      <c r="E39" s="36">
        <f t="shared" si="4"/>
        <v>165949536</v>
      </c>
      <c r="F39" s="37">
        <f t="shared" si="4"/>
        <v>124000761</v>
      </c>
      <c r="G39" s="37">
        <f t="shared" si="4"/>
        <v>-11489318</v>
      </c>
      <c r="H39" s="37">
        <f t="shared" si="4"/>
        <v>-3655114</v>
      </c>
      <c r="I39" s="37">
        <f t="shared" si="4"/>
        <v>0</v>
      </c>
      <c r="J39" s="37">
        <f t="shared" si="4"/>
        <v>-15144432</v>
      </c>
      <c r="K39" s="37">
        <f t="shared" si="4"/>
        <v>-1489764</v>
      </c>
      <c r="L39" s="37">
        <f t="shared" si="4"/>
        <v>-3321989</v>
      </c>
      <c r="M39" s="37">
        <f t="shared" si="4"/>
        <v>-1501578</v>
      </c>
      <c r="N39" s="37">
        <f t="shared" si="4"/>
        <v>-6313331</v>
      </c>
      <c r="O39" s="37">
        <f t="shared" si="4"/>
        <v>0</v>
      </c>
      <c r="P39" s="37">
        <f t="shared" si="4"/>
        <v>-3093737</v>
      </c>
      <c r="Q39" s="37">
        <f t="shared" si="4"/>
        <v>0</v>
      </c>
      <c r="R39" s="37">
        <f t="shared" si="4"/>
        <v>-3093737</v>
      </c>
      <c r="S39" s="37">
        <f t="shared" si="4"/>
        <v>-3129676</v>
      </c>
      <c r="T39" s="37">
        <f t="shared" si="4"/>
        <v>0</v>
      </c>
      <c r="U39" s="37">
        <f t="shared" si="4"/>
        <v>-1544301</v>
      </c>
      <c r="V39" s="37">
        <f t="shared" si="4"/>
        <v>-4673977</v>
      </c>
      <c r="W39" s="37">
        <f t="shared" si="4"/>
        <v>-29225477</v>
      </c>
      <c r="X39" s="37">
        <f t="shared" si="4"/>
        <v>124000761</v>
      </c>
      <c r="Y39" s="37">
        <f t="shared" si="4"/>
        <v>-153226238</v>
      </c>
      <c r="Z39" s="38">
        <f>+IF(X39&lt;&gt;0,+(Y39/X39)*100,0)</f>
        <v>-123.56878842058074</v>
      </c>
      <c r="AA39" s="39">
        <f>SUM(AA37:AA38)</f>
        <v>124000761</v>
      </c>
    </row>
    <row r="40" spans="1:27" ht="12.75">
      <c r="A40" s="27" t="s">
        <v>62</v>
      </c>
      <c r="B40" s="28"/>
      <c r="C40" s="29">
        <f aca="true" t="shared" si="5" ref="C40:Y40">+C34+C39</f>
        <v>787830947</v>
      </c>
      <c r="D40" s="29">
        <f>+D34+D39</f>
        <v>0</v>
      </c>
      <c r="E40" s="30">
        <f t="shared" si="5"/>
        <v>337524935</v>
      </c>
      <c r="F40" s="31">
        <f t="shared" si="5"/>
        <v>168625536</v>
      </c>
      <c r="G40" s="31">
        <f t="shared" si="5"/>
        <v>-41745079</v>
      </c>
      <c r="H40" s="31">
        <f t="shared" si="5"/>
        <v>44330383</v>
      </c>
      <c r="I40" s="31">
        <f t="shared" si="5"/>
        <v>30833261</v>
      </c>
      <c r="J40" s="31">
        <f t="shared" si="5"/>
        <v>33418565</v>
      </c>
      <c r="K40" s="31">
        <f t="shared" si="5"/>
        <v>36966316</v>
      </c>
      <c r="L40" s="31">
        <f t="shared" si="5"/>
        <v>9888711</v>
      </c>
      <c r="M40" s="31">
        <f t="shared" si="5"/>
        <v>-49366857</v>
      </c>
      <c r="N40" s="31">
        <f t="shared" si="5"/>
        <v>-2511830</v>
      </c>
      <c r="O40" s="31">
        <f t="shared" si="5"/>
        <v>-1710430</v>
      </c>
      <c r="P40" s="31">
        <f t="shared" si="5"/>
        <v>23407868</v>
      </c>
      <c r="Q40" s="31">
        <f t="shared" si="5"/>
        <v>22584656</v>
      </c>
      <c r="R40" s="31">
        <f t="shared" si="5"/>
        <v>44282094</v>
      </c>
      <c r="S40" s="31">
        <f t="shared" si="5"/>
        <v>-14206261</v>
      </c>
      <c r="T40" s="31">
        <f t="shared" si="5"/>
        <v>72905825</v>
      </c>
      <c r="U40" s="31">
        <f t="shared" si="5"/>
        <v>85220709</v>
      </c>
      <c r="V40" s="31">
        <f t="shared" si="5"/>
        <v>143920273</v>
      </c>
      <c r="W40" s="31">
        <f t="shared" si="5"/>
        <v>219109102</v>
      </c>
      <c r="X40" s="31">
        <f t="shared" si="5"/>
        <v>168625536</v>
      </c>
      <c r="Y40" s="31">
        <f t="shared" si="5"/>
        <v>50483566</v>
      </c>
      <c r="Z40" s="32">
        <f>+IF(X40&lt;&gt;0,+(Y40/X40)*100,0)</f>
        <v>29.938268661752392</v>
      </c>
      <c r="AA40" s="33">
        <f>+AA34+AA39</f>
        <v>168625536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2306888226</v>
      </c>
      <c r="D42" s="43">
        <f>+D25-D40</f>
        <v>0</v>
      </c>
      <c r="E42" s="44">
        <f t="shared" si="6"/>
        <v>2647606942</v>
      </c>
      <c r="F42" s="45">
        <f t="shared" si="6"/>
        <v>3071922839</v>
      </c>
      <c r="G42" s="45">
        <f t="shared" si="6"/>
        <v>401606596</v>
      </c>
      <c r="H42" s="45">
        <f t="shared" si="6"/>
        <v>-46469184</v>
      </c>
      <c r="I42" s="45">
        <f t="shared" si="6"/>
        <v>-28603675</v>
      </c>
      <c r="J42" s="45">
        <f t="shared" si="6"/>
        <v>326533737</v>
      </c>
      <c r="K42" s="45">
        <f t="shared" si="6"/>
        <v>-34610113</v>
      </c>
      <c r="L42" s="45">
        <f t="shared" si="6"/>
        <v>6973075</v>
      </c>
      <c r="M42" s="45">
        <f t="shared" si="6"/>
        <v>15989416</v>
      </c>
      <c r="N42" s="45">
        <f t="shared" si="6"/>
        <v>-11647622</v>
      </c>
      <c r="O42" s="45">
        <f t="shared" si="6"/>
        <v>-52955815</v>
      </c>
      <c r="P42" s="45">
        <f t="shared" si="6"/>
        <v>-50737934</v>
      </c>
      <c r="Q42" s="45">
        <f t="shared" si="6"/>
        <v>55940780</v>
      </c>
      <c r="R42" s="45">
        <f t="shared" si="6"/>
        <v>-47752969</v>
      </c>
      <c r="S42" s="45">
        <f t="shared" si="6"/>
        <v>936770</v>
      </c>
      <c r="T42" s="45">
        <f t="shared" si="6"/>
        <v>-66956007</v>
      </c>
      <c r="U42" s="45">
        <f t="shared" si="6"/>
        <v>-13598249</v>
      </c>
      <c r="V42" s="45">
        <f t="shared" si="6"/>
        <v>-79617486</v>
      </c>
      <c r="W42" s="45">
        <f t="shared" si="6"/>
        <v>187515660</v>
      </c>
      <c r="X42" s="45">
        <f t="shared" si="6"/>
        <v>3071922839</v>
      </c>
      <c r="Y42" s="45">
        <f t="shared" si="6"/>
        <v>-2884407179</v>
      </c>
      <c r="Z42" s="46">
        <f>+IF(X42&lt;&gt;0,+(Y42/X42)*100,0)</f>
        <v>-93.89582128758671</v>
      </c>
      <c r="AA42" s="47">
        <f>+AA25-AA40</f>
        <v>3071922839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2043804415</v>
      </c>
      <c r="D45" s="18"/>
      <c r="E45" s="19">
        <v>2260573025</v>
      </c>
      <c r="F45" s="20">
        <v>2684888922</v>
      </c>
      <c r="G45" s="20">
        <v>-52493</v>
      </c>
      <c r="H45" s="20">
        <v>-875856</v>
      </c>
      <c r="I45" s="20">
        <v>-63042</v>
      </c>
      <c r="J45" s="20">
        <v>-991391</v>
      </c>
      <c r="K45" s="20">
        <v>-316568</v>
      </c>
      <c r="L45" s="20"/>
      <c r="M45" s="20">
        <v>27918</v>
      </c>
      <c r="N45" s="20">
        <v>-288650</v>
      </c>
      <c r="O45" s="20">
        <v>-17600</v>
      </c>
      <c r="P45" s="20">
        <v>-366889</v>
      </c>
      <c r="Q45" s="20"/>
      <c r="R45" s="20">
        <v>-384489</v>
      </c>
      <c r="S45" s="20"/>
      <c r="T45" s="20"/>
      <c r="U45" s="20"/>
      <c r="V45" s="20"/>
      <c r="W45" s="20">
        <v>-1664530</v>
      </c>
      <c r="X45" s="20">
        <v>2684888922</v>
      </c>
      <c r="Y45" s="20">
        <v>-2686553452</v>
      </c>
      <c r="Z45" s="48">
        <v>-100.06</v>
      </c>
      <c r="AA45" s="22">
        <v>2684888922</v>
      </c>
    </row>
    <row r="46" spans="1:27" ht="12.75">
      <c r="A46" s="23" t="s">
        <v>67</v>
      </c>
      <c r="B46" s="17"/>
      <c r="C46" s="18">
        <v>269502979</v>
      </c>
      <c r="D46" s="18"/>
      <c r="E46" s="19">
        <v>387033917</v>
      </c>
      <c r="F46" s="20">
        <v>387033917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387033917</v>
      </c>
      <c r="Y46" s="20">
        <v>-387033917</v>
      </c>
      <c r="Z46" s="48">
        <v>-100</v>
      </c>
      <c r="AA46" s="22">
        <v>387033917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2313307394</v>
      </c>
      <c r="D48" s="51">
        <f>SUM(D45:D47)</f>
        <v>0</v>
      </c>
      <c r="E48" s="52">
        <f t="shared" si="7"/>
        <v>2647606942</v>
      </c>
      <c r="F48" s="53">
        <f t="shared" si="7"/>
        <v>3071922839</v>
      </c>
      <c r="G48" s="53">
        <f t="shared" si="7"/>
        <v>-52493</v>
      </c>
      <c r="H48" s="53">
        <f t="shared" si="7"/>
        <v>-875856</v>
      </c>
      <c r="I48" s="53">
        <f t="shared" si="7"/>
        <v>-63042</v>
      </c>
      <c r="J48" s="53">
        <f t="shared" si="7"/>
        <v>-991391</v>
      </c>
      <c r="K48" s="53">
        <f t="shared" si="7"/>
        <v>-316568</v>
      </c>
      <c r="L48" s="53">
        <f t="shared" si="7"/>
        <v>0</v>
      </c>
      <c r="M48" s="53">
        <f t="shared" si="7"/>
        <v>27918</v>
      </c>
      <c r="N48" s="53">
        <f t="shared" si="7"/>
        <v>-288650</v>
      </c>
      <c r="O48" s="53">
        <f t="shared" si="7"/>
        <v>-17600</v>
      </c>
      <c r="P48" s="53">
        <f t="shared" si="7"/>
        <v>-366889</v>
      </c>
      <c r="Q48" s="53">
        <f t="shared" si="7"/>
        <v>0</v>
      </c>
      <c r="R48" s="53">
        <f t="shared" si="7"/>
        <v>-384489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-1664530</v>
      </c>
      <c r="X48" s="53">
        <f t="shared" si="7"/>
        <v>3071922839</v>
      </c>
      <c r="Y48" s="53">
        <f t="shared" si="7"/>
        <v>-3073587369</v>
      </c>
      <c r="Z48" s="54">
        <f>+IF(X48&lt;&gt;0,+(Y48/X48)*100,0)</f>
        <v>-100.05418528027033</v>
      </c>
      <c r="AA48" s="55">
        <f>SUM(AA45:AA47)</f>
        <v>3071922839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151768073</v>
      </c>
      <c r="D6" s="18"/>
      <c r="E6" s="19"/>
      <c r="F6" s="20">
        <v>134248075</v>
      </c>
      <c r="G6" s="20">
        <v>75782802</v>
      </c>
      <c r="H6" s="20">
        <v>82569036</v>
      </c>
      <c r="I6" s="20">
        <v>-166039116</v>
      </c>
      <c r="J6" s="20">
        <v>-7687278</v>
      </c>
      <c r="K6" s="20">
        <v>501472</v>
      </c>
      <c r="L6" s="20">
        <v>13499769</v>
      </c>
      <c r="M6" s="20">
        <v>19240851</v>
      </c>
      <c r="N6" s="20">
        <v>33242092</v>
      </c>
      <c r="O6" s="20">
        <v>-33186547</v>
      </c>
      <c r="P6" s="20">
        <v>21191573</v>
      </c>
      <c r="Q6" s="20"/>
      <c r="R6" s="20">
        <v>-11994974</v>
      </c>
      <c r="S6" s="20">
        <v>-258076461</v>
      </c>
      <c r="T6" s="20">
        <v>-113824921</v>
      </c>
      <c r="U6" s="20">
        <v>-45069088</v>
      </c>
      <c r="V6" s="20">
        <v>-416970470</v>
      </c>
      <c r="W6" s="20">
        <v>-403410630</v>
      </c>
      <c r="X6" s="20">
        <v>134248075</v>
      </c>
      <c r="Y6" s="20">
        <v>-537658705</v>
      </c>
      <c r="Z6" s="21">
        <v>-400.5</v>
      </c>
      <c r="AA6" s="22">
        <v>134248075</v>
      </c>
    </row>
    <row r="7" spans="1:27" ht="12.75">
      <c r="A7" s="23" t="s">
        <v>34</v>
      </c>
      <c r="B7" s="17"/>
      <c r="C7" s="18">
        <v>118361544</v>
      </c>
      <c r="D7" s="18"/>
      <c r="E7" s="19"/>
      <c r="F7" s="20">
        <v>120585754</v>
      </c>
      <c r="G7" s="20">
        <v>548216113</v>
      </c>
      <c r="H7" s="20">
        <v>-79250455</v>
      </c>
      <c r="I7" s="20">
        <v>-11601067</v>
      </c>
      <c r="J7" s="20">
        <v>457364591</v>
      </c>
      <c r="K7" s="20">
        <v>-174606491</v>
      </c>
      <c r="L7" s="20">
        <v>-125582459</v>
      </c>
      <c r="M7" s="20">
        <v>1288855</v>
      </c>
      <c r="N7" s="20">
        <v>-298900095</v>
      </c>
      <c r="O7" s="20">
        <v>206807239</v>
      </c>
      <c r="P7" s="20">
        <v>-95616163</v>
      </c>
      <c r="Q7" s="20"/>
      <c r="R7" s="20">
        <v>111191076</v>
      </c>
      <c r="S7" s="20">
        <v>251679895</v>
      </c>
      <c r="T7" s="20">
        <v>-87754599</v>
      </c>
      <c r="U7" s="20">
        <v>1371355</v>
      </c>
      <c r="V7" s="20">
        <v>165296651</v>
      </c>
      <c r="W7" s="20">
        <v>434952223</v>
      </c>
      <c r="X7" s="20">
        <v>120585754</v>
      </c>
      <c r="Y7" s="20">
        <v>314366469</v>
      </c>
      <c r="Z7" s="21">
        <v>260.7</v>
      </c>
      <c r="AA7" s="22">
        <v>120585754</v>
      </c>
    </row>
    <row r="8" spans="1:27" ht="12.75">
      <c r="A8" s="23" t="s">
        <v>35</v>
      </c>
      <c r="B8" s="17"/>
      <c r="C8" s="18">
        <v>81641054</v>
      </c>
      <c r="D8" s="18"/>
      <c r="E8" s="19"/>
      <c r="F8" s="20">
        <v>99868838</v>
      </c>
      <c r="G8" s="20">
        <v>-177798822</v>
      </c>
      <c r="H8" s="20">
        <v>280219136</v>
      </c>
      <c r="I8" s="20">
        <v>-5937056</v>
      </c>
      <c r="J8" s="20">
        <v>96483258</v>
      </c>
      <c r="K8" s="20">
        <v>7164109</v>
      </c>
      <c r="L8" s="20">
        <v>20170925</v>
      </c>
      <c r="M8" s="20">
        <v>12818484</v>
      </c>
      <c r="N8" s="20">
        <v>40153518</v>
      </c>
      <c r="O8" s="20">
        <v>-6041346</v>
      </c>
      <c r="P8" s="20">
        <v>8668266</v>
      </c>
      <c r="Q8" s="20"/>
      <c r="R8" s="20">
        <v>2626920</v>
      </c>
      <c r="S8" s="20">
        <v>30828557</v>
      </c>
      <c r="T8" s="20">
        <v>25313122</v>
      </c>
      <c r="U8" s="20">
        <v>22304270</v>
      </c>
      <c r="V8" s="20">
        <v>78445949</v>
      </c>
      <c r="W8" s="20">
        <v>217709645</v>
      </c>
      <c r="X8" s="20">
        <v>99868838</v>
      </c>
      <c r="Y8" s="20">
        <v>117840807</v>
      </c>
      <c r="Z8" s="21">
        <v>118</v>
      </c>
      <c r="AA8" s="22">
        <v>99868838</v>
      </c>
    </row>
    <row r="9" spans="1:27" ht="12.75">
      <c r="A9" s="23" t="s">
        <v>36</v>
      </c>
      <c r="B9" s="17"/>
      <c r="C9" s="18">
        <v>188914534</v>
      </c>
      <c r="D9" s="18"/>
      <c r="E9" s="19"/>
      <c r="F9" s="20">
        <v>57941249</v>
      </c>
      <c r="G9" s="20">
        <v>95012869</v>
      </c>
      <c r="H9" s="20">
        <v>-52183255</v>
      </c>
      <c r="I9" s="20">
        <v>15800506</v>
      </c>
      <c r="J9" s="20">
        <v>58630120</v>
      </c>
      <c r="K9" s="20">
        <v>-3696175</v>
      </c>
      <c r="L9" s="20">
        <v>81390558</v>
      </c>
      <c r="M9" s="20">
        <v>11694600</v>
      </c>
      <c r="N9" s="20">
        <v>89388983</v>
      </c>
      <c r="O9" s="20">
        <v>2598540</v>
      </c>
      <c r="P9" s="20">
        <v>-17616047</v>
      </c>
      <c r="Q9" s="20"/>
      <c r="R9" s="20">
        <v>-15017507</v>
      </c>
      <c r="S9" s="20">
        <v>-750897</v>
      </c>
      <c r="T9" s="20">
        <v>8427505</v>
      </c>
      <c r="U9" s="20">
        <v>5860270</v>
      </c>
      <c r="V9" s="20">
        <v>13536878</v>
      </c>
      <c r="W9" s="20">
        <v>146538474</v>
      </c>
      <c r="X9" s="20">
        <v>57941249</v>
      </c>
      <c r="Y9" s="20">
        <v>88597225</v>
      </c>
      <c r="Z9" s="21">
        <v>152.91</v>
      </c>
      <c r="AA9" s="22">
        <v>57941249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200569</v>
      </c>
      <c r="D11" s="18"/>
      <c r="E11" s="19"/>
      <c r="F11" s="20">
        <v>17540052</v>
      </c>
      <c r="G11" s="20">
        <v>135425</v>
      </c>
      <c r="H11" s="20">
        <v>73899</v>
      </c>
      <c r="I11" s="20"/>
      <c r="J11" s="20">
        <v>209324</v>
      </c>
      <c r="K11" s="20"/>
      <c r="L11" s="20">
        <v>-8755</v>
      </c>
      <c r="M11" s="20"/>
      <c r="N11" s="20">
        <v>-8755</v>
      </c>
      <c r="O11" s="20"/>
      <c r="P11" s="20"/>
      <c r="Q11" s="20"/>
      <c r="R11" s="20"/>
      <c r="S11" s="20"/>
      <c r="T11" s="20"/>
      <c r="U11" s="20"/>
      <c r="V11" s="20"/>
      <c r="W11" s="20">
        <v>200569</v>
      </c>
      <c r="X11" s="20">
        <v>17540052</v>
      </c>
      <c r="Y11" s="20">
        <v>-17339483</v>
      </c>
      <c r="Z11" s="21">
        <v>-98.86</v>
      </c>
      <c r="AA11" s="22">
        <v>17540052</v>
      </c>
    </row>
    <row r="12" spans="1:27" ht="12.75">
      <c r="A12" s="27" t="s">
        <v>39</v>
      </c>
      <c r="B12" s="28"/>
      <c r="C12" s="29">
        <f aca="true" t="shared" si="0" ref="C12:Y12">SUM(C6:C11)</f>
        <v>540885774</v>
      </c>
      <c r="D12" s="29">
        <f>SUM(D6:D11)</f>
        <v>0</v>
      </c>
      <c r="E12" s="30">
        <f t="shared" si="0"/>
        <v>0</v>
      </c>
      <c r="F12" s="31">
        <f t="shared" si="0"/>
        <v>430183968</v>
      </c>
      <c r="G12" s="31">
        <f t="shared" si="0"/>
        <v>541348387</v>
      </c>
      <c r="H12" s="31">
        <f t="shared" si="0"/>
        <v>231428361</v>
      </c>
      <c r="I12" s="31">
        <f t="shared" si="0"/>
        <v>-167776733</v>
      </c>
      <c r="J12" s="31">
        <f t="shared" si="0"/>
        <v>605000015</v>
      </c>
      <c r="K12" s="31">
        <f t="shared" si="0"/>
        <v>-170637085</v>
      </c>
      <c r="L12" s="31">
        <f t="shared" si="0"/>
        <v>-10529962</v>
      </c>
      <c r="M12" s="31">
        <f t="shared" si="0"/>
        <v>45042790</v>
      </c>
      <c r="N12" s="31">
        <f t="shared" si="0"/>
        <v>-136124257</v>
      </c>
      <c r="O12" s="31">
        <f t="shared" si="0"/>
        <v>170177886</v>
      </c>
      <c r="P12" s="31">
        <f t="shared" si="0"/>
        <v>-83372371</v>
      </c>
      <c r="Q12" s="31">
        <f t="shared" si="0"/>
        <v>0</v>
      </c>
      <c r="R12" s="31">
        <f t="shared" si="0"/>
        <v>86805515</v>
      </c>
      <c r="S12" s="31">
        <f t="shared" si="0"/>
        <v>23681094</v>
      </c>
      <c r="T12" s="31">
        <f t="shared" si="0"/>
        <v>-167838893</v>
      </c>
      <c r="U12" s="31">
        <f t="shared" si="0"/>
        <v>-15533193</v>
      </c>
      <c r="V12" s="31">
        <f t="shared" si="0"/>
        <v>-159690992</v>
      </c>
      <c r="W12" s="31">
        <f t="shared" si="0"/>
        <v>395990281</v>
      </c>
      <c r="X12" s="31">
        <f t="shared" si="0"/>
        <v>430183968</v>
      </c>
      <c r="Y12" s="31">
        <f t="shared" si="0"/>
        <v>-34193687</v>
      </c>
      <c r="Z12" s="32">
        <f>+IF(X12&lt;&gt;0,+(Y12/X12)*100,0)</f>
        <v>-7.948619554320537</v>
      </c>
      <c r="AA12" s="33">
        <f>SUM(AA6:AA11)</f>
        <v>430183968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1158645</v>
      </c>
      <c r="D15" s="18"/>
      <c r="E15" s="19"/>
      <c r="F15" s="20"/>
      <c r="G15" s="20">
        <v>-392173</v>
      </c>
      <c r="H15" s="20">
        <v>3503944</v>
      </c>
      <c r="I15" s="20">
        <v>-1003070</v>
      </c>
      <c r="J15" s="20">
        <v>2108701</v>
      </c>
      <c r="K15" s="20">
        <v>175200</v>
      </c>
      <c r="L15" s="20">
        <v>-1953126</v>
      </c>
      <c r="M15" s="20"/>
      <c r="N15" s="20">
        <v>-1777926</v>
      </c>
      <c r="O15" s="20">
        <v>573</v>
      </c>
      <c r="P15" s="20">
        <v>112324</v>
      </c>
      <c r="Q15" s="20"/>
      <c r="R15" s="20">
        <v>112897</v>
      </c>
      <c r="S15" s="20"/>
      <c r="T15" s="20"/>
      <c r="U15" s="20">
        <v>119662</v>
      </c>
      <c r="V15" s="20">
        <v>119662</v>
      </c>
      <c r="W15" s="20">
        <v>563334</v>
      </c>
      <c r="X15" s="20"/>
      <c r="Y15" s="20">
        <v>563334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2200000</v>
      </c>
      <c r="D17" s="18"/>
      <c r="E17" s="19"/>
      <c r="F17" s="20">
        <v>2200000</v>
      </c>
      <c r="G17" s="20">
        <v>2200000</v>
      </c>
      <c r="H17" s="20"/>
      <c r="I17" s="20"/>
      <c r="J17" s="20">
        <v>2200000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2200000</v>
      </c>
      <c r="X17" s="20">
        <v>2200000</v>
      </c>
      <c r="Y17" s="20"/>
      <c r="Z17" s="21"/>
      <c r="AA17" s="22">
        <v>2200000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6513887260</v>
      </c>
      <c r="D19" s="18"/>
      <c r="E19" s="19">
        <v>1120541380</v>
      </c>
      <c r="F19" s="20">
        <v>8489173656</v>
      </c>
      <c r="G19" s="20">
        <v>6605646487</v>
      </c>
      <c r="H19" s="20">
        <v>28237493</v>
      </c>
      <c r="I19" s="20">
        <v>114096765</v>
      </c>
      <c r="J19" s="20">
        <v>6747980745</v>
      </c>
      <c r="K19" s="20">
        <v>72383600</v>
      </c>
      <c r="L19" s="20">
        <v>-60178298</v>
      </c>
      <c r="M19" s="20">
        <v>123376566</v>
      </c>
      <c r="N19" s="20">
        <v>135581868</v>
      </c>
      <c r="O19" s="20">
        <v>9430015</v>
      </c>
      <c r="P19" s="20">
        <v>34414996</v>
      </c>
      <c r="Q19" s="20"/>
      <c r="R19" s="20">
        <v>43845011</v>
      </c>
      <c r="S19" s="20">
        <v>1670678</v>
      </c>
      <c r="T19" s="20">
        <v>67447451</v>
      </c>
      <c r="U19" s="20">
        <v>34535116</v>
      </c>
      <c r="V19" s="20">
        <v>103653245</v>
      </c>
      <c r="W19" s="20">
        <v>7031060869</v>
      </c>
      <c r="X19" s="20">
        <v>8489173656</v>
      </c>
      <c r="Y19" s="20">
        <v>-1458112787</v>
      </c>
      <c r="Z19" s="21">
        <v>-17.18</v>
      </c>
      <c r="AA19" s="22">
        <v>8489173656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2800833</v>
      </c>
      <c r="D22" s="18"/>
      <c r="E22" s="19">
        <v>2686154</v>
      </c>
      <c r="F22" s="20">
        <v>18886965</v>
      </c>
      <c r="G22" s="20">
        <v>2867599</v>
      </c>
      <c r="H22" s="20"/>
      <c r="I22" s="20"/>
      <c r="J22" s="20">
        <v>2867599</v>
      </c>
      <c r="K22" s="20">
        <v>79092</v>
      </c>
      <c r="L22" s="20">
        <v>-78628</v>
      </c>
      <c r="M22" s="20"/>
      <c r="N22" s="20">
        <v>464</v>
      </c>
      <c r="O22" s="20"/>
      <c r="P22" s="20"/>
      <c r="Q22" s="20"/>
      <c r="R22" s="20"/>
      <c r="S22" s="20"/>
      <c r="T22" s="20"/>
      <c r="U22" s="20"/>
      <c r="V22" s="20"/>
      <c r="W22" s="20">
        <v>2868063</v>
      </c>
      <c r="X22" s="20">
        <v>18886965</v>
      </c>
      <c r="Y22" s="20">
        <v>-16018902</v>
      </c>
      <c r="Z22" s="21">
        <v>-84.81</v>
      </c>
      <c r="AA22" s="22">
        <v>18886965</v>
      </c>
    </row>
    <row r="23" spans="1:27" ht="12.75">
      <c r="A23" s="23" t="s">
        <v>48</v>
      </c>
      <c r="B23" s="17"/>
      <c r="C23" s="18">
        <v>247025</v>
      </c>
      <c r="D23" s="18"/>
      <c r="E23" s="19"/>
      <c r="F23" s="20">
        <v>250000</v>
      </c>
      <c r="G23" s="24">
        <v>247025</v>
      </c>
      <c r="H23" s="24"/>
      <c r="I23" s="24"/>
      <c r="J23" s="20">
        <v>247025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247025</v>
      </c>
      <c r="X23" s="20">
        <v>250000</v>
      </c>
      <c r="Y23" s="24">
        <v>-2975</v>
      </c>
      <c r="Z23" s="25">
        <v>-1.19</v>
      </c>
      <c r="AA23" s="26">
        <v>250000</v>
      </c>
    </row>
    <row r="24" spans="1:27" ht="12.75">
      <c r="A24" s="27" t="s">
        <v>49</v>
      </c>
      <c r="B24" s="35"/>
      <c r="C24" s="29">
        <f aca="true" t="shared" si="1" ref="C24:Y24">SUM(C15:C23)</f>
        <v>6520293763</v>
      </c>
      <c r="D24" s="29">
        <f>SUM(D15:D23)</f>
        <v>0</v>
      </c>
      <c r="E24" s="36">
        <f t="shared" si="1"/>
        <v>1123227534</v>
      </c>
      <c r="F24" s="37">
        <f t="shared" si="1"/>
        <v>8510510621</v>
      </c>
      <c r="G24" s="37">
        <f t="shared" si="1"/>
        <v>6610568938</v>
      </c>
      <c r="H24" s="37">
        <f t="shared" si="1"/>
        <v>31741437</v>
      </c>
      <c r="I24" s="37">
        <f t="shared" si="1"/>
        <v>113093695</v>
      </c>
      <c r="J24" s="37">
        <f t="shared" si="1"/>
        <v>6755404070</v>
      </c>
      <c r="K24" s="37">
        <f t="shared" si="1"/>
        <v>72637892</v>
      </c>
      <c r="L24" s="37">
        <f t="shared" si="1"/>
        <v>-62210052</v>
      </c>
      <c r="M24" s="37">
        <f t="shared" si="1"/>
        <v>123376566</v>
      </c>
      <c r="N24" s="37">
        <f t="shared" si="1"/>
        <v>133804406</v>
      </c>
      <c r="O24" s="37">
        <f t="shared" si="1"/>
        <v>9430588</v>
      </c>
      <c r="P24" s="37">
        <f t="shared" si="1"/>
        <v>34527320</v>
      </c>
      <c r="Q24" s="37">
        <f t="shared" si="1"/>
        <v>0</v>
      </c>
      <c r="R24" s="37">
        <f t="shared" si="1"/>
        <v>43957908</v>
      </c>
      <c r="S24" s="37">
        <f t="shared" si="1"/>
        <v>1670678</v>
      </c>
      <c r="T24" s="37">
        <f t="shared" si="1"/>
        <v>67447451</v>
      </c>
      <c r="U24" s="37">
        <f t="shared" si="1"/>
        <v>34654778</v>
      </c>
      <c r="V24" s="37">
        <f t="shared" si="1"/>
        <v>103772907</v>
      </c>
      <c r="W24" s="37">
        <f t="shared" si="1"/>
        <v>7036939291</v>
      </c>
      <c r="X24" s="37">
        <f t="shared" si="1"/>
        <v>8510510621</v>
      </c>
      <c r="Y24" s="37">
        <f t="shared" si="1"/>
        <v>-1473571330</v>
      </c>
      <c r="Z24" s="38">
        <f>+IF(X24&lt;&gt;0,+(Y24/X24)*100,0)</f>
        <v>-17.314722883535428</v>
      </c>
      <c r="AA24" s="39">
        <f>SUM(AA15:AA23)</f>
        <v>8510510621</v>
      </c>
    </row>
    <row r="25" spans="1:27" ht="12.75">
      <c r="A25" s="27" t="s">
        <v>50</v>
      </c>
      <c r="B25" s="28"/>
      <c r="C25" s="29">
        <f aca="true" t="shared" si="2" ref="C25:Y25">+C12+C24</f>
        <v>7061179537</v>
      </c>
      <c r="D25" s="29">
        <f>+D12+D24</f>
        <v>0</v>
      </c>
      <c r="E25" s="30">
        <f t="shared" si="2"/>
        <v>1123227534</v>
      </c>
      <c r="F25" s="31">
        <f t="shared" si="2"/>
        <v>8940694589</v>
      </c>
      <c r="G25" s="31">
        <f t="shared" si="2"/>
        <v>7151917325</v>
      </c>
      <c r="H25" s="31">
        <f t="shared" si="2"/>
        <v>263169798</v>
      </c>
      <c r="I25" s="31">
        <f t="shared" si="2"/>
        <v>-54683038</v>
      </c>
      <c r="J25" s="31">
        <f t="shared" si="2"/>
        <v>7360404085</v>
      </c>
      <c r="K25" s="31">
        <f t="shared" si="2"/>
        <v>-97999193</v>
      </c>
      <c r="L25" s="31">
        <f t="shared" si="2"/>
        <v>-72740014</v>
      </c>
      <c r="M25" s="31">
        <f t="shared" si="2"/>
        <v>168419356</v>
      </c>
      <c r="N25" s="31">
        <f t="shared" si="2"/>
        <v>-2319851</v>
      </c>
      <c r="O25" s="31">
        <f t="shared" si="2"/>
        <v>179608474</v>
      </c>
      <c r="P25" s="31">
        <f t="shared" si="2"/>
        <v>-48845051</v>
      </c>
      <c r="Q25" s="31">
        <f t="shared" si="2"/>
        <v>0</v>
      </c>
      <c r="R25" s="31">
        <f t="shared" si="2"/>
        <v>130763423</v>
      </c>
      <c r="S25" s="31">
        <f t="shared" si="2"/>
        <v>25351772</v>
      </c>
      <c r="T25" s="31">
        <f t="shared" si="2"/>
        <v>-100391442</v>
      </c>
      <c r="U25" s="31">
        <f t="shared" si="2"/>
        <v>19121585</v>
      </c>
      <c r="V25" s="31">
        <f t="shared" si="2"/>
        <v>-55918085</v>
      </c>
      <c r="W25" s="31">
        <f t="shared" si="2"/>
        <v>7432929572</v>
      </c>
      <c r="X25" s="31">
        <f t="shared" si="2"/>
        <v>8940694589</v>
      </c>
      <c r="Y25" s="31">
        <f t="shared" si="2"/>
        <v>-1507765017</v>
      </c>
      <c r="Z25" s="32">
        <f>+IF(X25&lt;&gt;0,+(Y25/X25)*100,0)</f>
        <v>-16.8640702575284</v>
      </c>
      <c r="AA25" s="33">
        <f>+AA12+AA24</f>
        <v>8940694589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-693903</v>
      </c>
      <c r="D31" s="18"/>
      <c r="E31" s="19"/>
      <c r="F31" s="20">
        <v>3500000</v>
      </c>
      <c r="G31" s="20">
        <v>-8390374</v>
      </c>
      <c r="H31" s="20">
        <v>-146068</v>
      </c>
      <c r="I31" s="20">
        <v>1184</v>
      </c>
      <c r="J31" s="20">
        <v>-8535258</v>
      </c>
      <c r="K31" s="20">
        <v>34882</v>
      </c>
      <c r="L31" s="20">
        <v>7980489</v>
      </c>
      <c r="M31" s="20">
        <v>525</v>
      </c>
      <c r="N31" s="20">
        <v>8015896</v>
      </c>
      <c r="O31" s="20">
        <v>29113</v>
      </c>
      <c r="P31" s="20">
        <v>10788</v>
      </c>
      <c r="Q31" s="20"/>
      <c r="R31" s="20">
        <v>39901</v>
      </c>
      <c r="S31" s="20">
        <v>19970</v>
      </c>
      <c r="T31" s="20">
        <v>-490</v>
      </c>
      <c r="U31" s="20"/>
      <c r="V31" s="20">
        <v>19480</v>
      </c>
      <c r="W31" s="20">
        <v>-459981</v>
      </c>
      <c r="X31" s="20">
        <v>3500000</v>
      </c>
      <c r="Y31" s="20">
        <v>-3959981</v>
      </c>
      <c r="Z31" s="21">
        <v>-113.14</v>
      </c>
      <c r="AA31" s="22">
        <v>3500000</v>
      </c>
    </row>
    <row r="32" spans="1:27" ht="12.75">
      <c r="A32" s="23" t="s">
        <v>56</v>
      </c>
      <c r="B32" s="17"/>
      <c r="C32" s="18">
        <v>570155460</v>
      </c>
      <c r="D32" s="18"/>
      <c r="E32" s="19"/>
      <c r="F32" s="20">
        <v>105224306</v>
      </c>
      <c r="G32" s="20">
        <v>1007765589</v>
      </c>
      <c r="H32" s="20">
        <v>-452416483</v>
      </c>
      <c r="I32" s="20">
        <v>21080743</v>
      </c>
      <c r="J32" s="20">
        <v>576429849</v>
      </c>
      <c r="K32" s="20">
        <v>-22136697</v>
      </c>
      <c r="L32" s="20">
        <v>108042970</v>
      </c>
      <c r="M32" s="20">
        <v>-647915</v>
      </c>
      <c r="N32" s="20">
        <v>85258358</v>
      </c>
      <c r="O32" s="20">
        <v>246888887</v>
      </c>
      <c r="P32" s="20">
        <v>7564889</v>
      </c>
      <c r="Q32" s="20"/>
      <c r="R32" s="20">
        <v>254453776</v>
      </c>
      <c r="S32" s="20">
        <v>44804009</v>
      </c>
      <c r="T32" s="20">
        <v>-30902109</v>
      </c>
      <c r="U32" s="20">
        <v>61046841</v>
      </c>
      <c r="V32" s="20">
        <v>74948741</v>
      </c>
      <c r="W32" s="20">
        <v>991090724</v>
      </c>
      <c r="X32" s="20">
        <v>105224306</v>
      </c>
      <c r="Y32" s="20">
        <v>885866418</v>
      </c>
      <c r="Z32" s="21">
        <v>841.88</v>
      </c>
      <c r="AA32" s="22">
        <v>105224306</v>
      </c>
    </row>
    <row r="33" spans="1:27" ht="12.75">
      <c r="A33" s="23" t="s">
        <v>57</v>
      </c>
      <c r="B33" s="17"/>
      <c r="C33" s="18">
        <v>183510235</v>
      </c>
      <c r="D33" s="18"/>
      <c r="E33" s="19"/>
      <c r="F33" s="20">
        <v>113644052</v>
      </c>
      <c r="G33" s="20">
        <v>157057234</v>
      </c>
      <c r="H33" s="20">
        <v>38367000</v>
      </c>
      <c r="I33" s="20"/>
      <c r="J33" s="20">
        <v>195424234</v>
      </c>
      <c r="K33" s="20"/>
      <c r="L33" s="20">
        <v>-11914000</v>
      </c>
      <c r="M33" s="20"/>
      <c r="N33" s="20">
        <v>-11914000</v>
      </c>
      <c r="O33" s="20"/>
      <c r="P33" s="20"/>
      <c r="Q33" s="20"/>
      <c r="R33" s="20"/>
      <c r="S33" s="20"/>
      <c r="T33" s="20"/>
      <c r="U33" s="20"/>
      <c r="V33" s="20"/>
      <c r="W33" s="20">
        <v>183510234</v>
      </c>
      <c r="X33" s="20">
        <v>113644052</v>
      </c>
      <c r="Y33" s="20">
        <v>69866182</v>
      </c>
      <c r="Z33" s="21">
        <v>61.48</v>
      </c>
      <c r="AA33" s="22">
        <v>113644052</v>
      </c>
    </row>
    <row r="34" spans="1:27" ht="12.75">
      <c r="A34" s="27" t="s">
        <v>58</v>
      </c>
      <c r="B34" s="28"/>
      <c r="C34" s="29">
        <f aca="true" t="shared" si="3" ref="C34:Y34">SUM(C29:C33)</f>
        <v>752971792</v>
      </c>
      <c r="D34" s="29">
        <f>SUM(D29:D33)</f>
        <v>0</v>
      </c>
      <c r="E34" s="30">
        <f t="shared" si="3"/>
        <v>0</v>
      </c>
      <c r="F34" s="31">
        <f t="shared" si="3"/>
        <v>222368358</v>
      </c>
      <c r="G34" s="31">
        <f t="shared" si="3"/>
        <v>1156432449</v>
      </c>
      <c r="H34" s="31">
        <f t="shared" si="3"/>
        <v>-414195551</v>
      </c>
      <c r="I34" s="31">
        <f t="shared" si="3"/>
        <v>21081927</v>
      </c>
      <c r="J34" s="31">
        <f t="shared" si="3"/>
        <v>763318825</v>
      </c>
      <c r="K34" s="31">
        <f t="shared" si="3"/>
        <v>-22101815</v>
      </c>
      <c r="L34" s="31">
        <f t="shared" si="3"/>
        <v>104109459</v>
      </c>
      <c r="M34" s="31">
        <f t="shared" si="3"/>
        <v>-647390</v>
      </c>
      <c r="N34" s="31">
        <f t="shared" si="3"/>
        <v>81360254</v>
      </c>
      <c r="O34" s="31">
        <f t="shared" si="3"/>
        <v>246918000</v>
      </c>
      <c r="P34" s="31">
        <f t="shared" si="3"/>
        <v>7575677</v>
      </c>
      <c r="Q34" s="31">
        <f t="shared" si="3"/>
        <v>0</v>
      </c>
      <c r="R34" s="31">
        <f t="shared" si="3"/>
        <v>254493677</v>
      </c>
      <c r="S34" s="31">
        <f t="shared" si="3"/>
        <v>44823979</v>
      </c>
      <c r="T34" s="31">
        <f t="shared" si="3"/>
        <v>-30902599</v>
      </c>
      <c r="U34" s="31">
        <f t="shared" si="3"/>
        <v>61046841</v>
      </c>
      <c r="V34" s="31">
        <f t="shared" si="3"/>
        <v>74968221</v>
      </c>
      <c r="W34" s="31">
        <f t="shared" si="3"/>
        <v>1174140977</v>
      </c>
      <c r="X34" s="31">
        <f t="shared" si="3"/>
        <v>222368358</v>
      </c>
      <c r="Y34" s="31">
        <f t="shared" si="3"/>
        <v>951772619</v>
      </c>
      <c r="Z34" s="32">
        <f>+IF(X34&lt;&gt;0,+(Y34/X34)*100,0)</f>
        <v>428.01621038187454</v>
      </c>
      <c r="AA34" s="33">
        <f>SUM(AA29:AA33)</f>
        <v>222368358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752971792</v>
      </c>
      <c r="D40" s="29">
        <f>+D34+D39</f>
        <v>0</v>
      </c>
      <c r="E40" s="30">
        <f t="shared" si="5"/>
        <v>0</v>
      </c>
      <c r="F40" s="31">
        <f t="shared" si="5"/>
        <v>222368358</v>
      </c>
      <c r="G40" s="31">
        <f t="shared" si="5"/>
        <v>1156432449</v>
      </c>
      <c r="H40" s="31">
        <f t="shared" si="5"/>
        <v>-414195551</v>
      </c>
      <c r="I40" s="31">
        <f t="shared" si="5"/>
        <v>21081927</v>
      </c>
      <c r="J40" s="31">
        <f t="shared" si="5"/>
        <v>763318825</v>
      </c>
      <c r="K40" s="31">
        <f t="shared" si="5"/>
        <v>-22101815</v>
      </c>
      <c r="L40" s="31">
        <f t="shared" si="5"/>
        <v>104109459</v>
      </c>
      <c r="M40" s="31">
        <f t="shared" si="5"/>
        <v>-647390</v>
      </c>
      <c r="N40" s="31">
        <f t="shared" si="5"/>
        <v>81360254</v>
      </c>
      <c r="O40" s="31">
        <f t="shared" si="5"/>
        <v>246918000</v>
      </c>
      <c r="P40" s="31">
        <f t="shared" si="5"/>
        <v>7575677</v>
      </c>
      <c r="Q40" s="31">
        <f t="shared" si="5"/>
        <v>0</v>
      </c>
      <c r="R40" s="31">
        <f t="shared" si="5"/>
        <v>254493677</v>
      </c>
      <c r="S40" s="31">
        <f t="shared" si="5"/>
        <v>44823979</v>
      </c>
      <c r="T40" s="31">
        <f t="shared" si="5"/>
        <v>-30902599</v>
      </c>
      <c r="U40" s="31">
        <f t="shared" si="5"/>
        <v>61046841</v>
      </c>
      <c r="V40" s="31">
        <f t="shared" si="5"/>
        <v>74968221</v>
      </c>
      <c r="W40" s="31">
        <f t="shared" si="5"/>
        <v>1174140977</v>
      </c>
      <c r="X40" s="31">
        <f t="shared" si="5"/>
        <v>222368358</v>
      </c>
      <c r="Y40" s="31">
        <f t="shared" si="5"/>
        <v>951772619</v>
      </c>
      <c r="Z40" s="32">
        <f>+IF(X40&lt;&gt;0,+(Y40/X40)*100,0)</f>
        <v>428.01621038187454</v>
      </c>
      <c r="AA40" s="33">
        <f>+AA34+AA39</f>
        <v>222368358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6308207745</v>
      </c>
      <c r="D42" s="43">
        <f>+D25-D40</f>
        <v>0</v>
      </c>
      <c r="E42" s="44">
        <f t="shared" si="6"/>
        <v>1123227534</v>
      </c>
      <c r="F42" s="45">
        <f t="shared" si="6"/>
        <v>8718326231</v>
      </c>
      <c r="G42" s="45">
        <f t="shared" si="6"/>
        <v>5995484876</v>
      </c>
      <c r="H42" s="45">
        <f t="shared" si="6"/>
        <v>677365349</v>
      </c>
      <c r="I42" s="45">
        <f t="shared" si="6"/>
        <v>-75764965</v>
      </c>
      <c r="J42" s="45">
        <f t="shared" si="6"/>
        <v>6597085260</v>
      </c>
      <c r="K42" s="45">
        <f t="shared" si="6"/>
        <v>-75897378</v>
      </c>
      <c r="L42" s="45">
        <f t="shared" si="6"/>
        <v>-176849473</v>
      </c>
      <c r="M42" s="45">
        <f t="shared" si="6"/>
        <v>169066746</v>
      </c>
      <c r="N42" s="45">
        <f t="shared" si="6"/>
        <v>-83680105</v>
      </c>
      <c r="O42" s="45">
        <f t="shared" si="6"/>
        <v>-67309526</v>
      </c>
      <c r="P42" s="45">
        <f t="shared" si="6"/>
        <v>-56420728</v>
      </c>
      <c r="Q42" s="45">
        <f t="shared" si="6"/>
        <v>0</v>
      </c>
      <c r="R42" s="45">
        <f t="shared" si="6"/>
        <v>-123730254</v>
      </c>
      <c r="S42" s="45">
        <f t="shared" si="6"/>
        <v>-19472207</v>
      </c>
      <c r="T42" s="45">
        <f t="shared" si="6"/>
        <v>-69488843</v>
      </c>
      <c r="U42" s="45">
        <f t="shared" si="6"/>
        <v>-41925256</v>
      </c>
      <c r="V42" s="45">
        <f t="shared" si="6"/>
        <v>-130886306</v>
      </c>
      <c r="W42" s="45">
        <f t="shared" si="6"/>
        <v>6258788595</v>
      </c>
      <c r="X42" s="45">
        <f t="shared" si="6"/>
        <v>8718326231</v>
      </c>
      <c r="Y42" s="45">
        <f t="shared" si="6"/>
        <v>-2459537636</v>
      </c>
      <c r="Z42" s="46">
        <f>+IF(X42&lt;&gt;0,+(Y42/X42)*100,0)</f>
        <v>-28.211121846468103</v>
      </c>
      <c r="AA42" s="47">
        <f>+AA25-AA40</f>
        <v>8718326231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5894245962</v>
      </c>
      <c r="D45" s="18"/>
      <c r="E45" s="19">
        <v>1123227534</v>
      </c>
      <c r="F45" s="20">
        <v>8649391427</v>
      </c>
      <c r="G45" s="20">
        <v>5995484872</v>
      </c>
      <c r="H45" s="20">
        <v>677365348</v>
      </c>
      <c r="I45" s="20">
        <v>-75764966</v>
      </c>
      <c r="J45" s="20">
        <v>6597085254</v>
      </c>
      <c r="K45" s="20">
        <v>-75897383</v>
      </c>
      <c r="L45" s="20">
        <v>-176849472</v>
      </c>
      <c r="M45" s="20">
        <v>169066746</v>
      </c>
      <c r="N45" s="20">
        <v>-83680109</v>
      </c>
      <c r="O45" s="20">
        <v>-67309524</v>
      </c>
      <c r="P45" s="20">
        <v>-56420732</v>
      </c>
      <c r="Q45" s="20"/>
      <c r="R45" s="20">
        <v>-123730256</v>
      </c>
      <c r="S45" s="20">
        <v>-19472206</v>
      </c>
      <c r="T45" s="20">
        <v>-69488844</v>
      </c>
      <c r="U45" s="20"/>
      <c r="V45" s="20">
        <v>-88961050</v>
      </c>
      <c r="W45" s="20">
        <v>6300713839</v>
      </c>
      <c r="X45" s="20">
        <v>8649391427</v>
      </c>
      <c r="Y45" s="20">
        <v>-2348677588</v>
      </c>
      <c r="Z45" s="48">
        <v>-27.15</v>
      </c>
      <c r="AA45" s="22">
        <v>8649391427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5894245962</v>
      </c>
      <c r="D48" s="51">
        <f>SUM(D45:D47)</f>
        <v>0</v>
      </c>
      <c r="E48" s="52">
        <f t="shared" si="7"/>
        <v>1123227534</v>
      </c>
      <c r="F48" s="53">
        <f t="shared" si="7"/>
        <v>8649391427</v>
      </c>
      <c r="G48" s="53">
        <f t="shared" si="7"/>
        <v>5995484872</v>
      </c>
      <c r="H48" s="53">
        <f t="shared" si="7"/>
        <v>677365348</v>
      </c>
      <c r="I48" s="53">
        <f t="shared" si="7"/>
        <v>-75764966</v>
      </c>
      <c r="J48" s="53">
        <f t="shared" si="7"/>
        <v>6597085254</v>
      </c>
      <c r="K48" s="53">
        <f t="shared" si="7"/>
        <v>-75897383</v>
      </c>
      <c r="L48" s="53">
        <f t="shared" si="7"/>
        <v>-176849472</v>
      </c>
      <c r="M48" s="53">
        <f t="shared" si="7"/>
        <v>169066746</v>
      </c>
      <c r="N48" s="53">
        <f t="shared" si="7"/>
        <v>-83680109</v>
      </c>
      <c r="O48" s="53">
        <f t="shared" si="7"/>
        <v>-67309524</v>
      </c>
      <c r="P48" s="53">
        <f t="shared" si="7"/>
        <v>-56420732</v>
      </c>
      <c r="Q48" s="53">
        <f t="shared" si="7"/>
        <v>0</v>
      </c>
      <c r="R48" s="53">
        <f t="shared" si="7"/>
        <v>-123730256</v>
      </c>
      <c r="S48" s="53">
        <f t="shared" si="7"/>
        <v>-19472206</v>
      </c>
      <c r="T48" s="53">
        <f t="shared" si="7"/>
        <v>-69488844</v>
      </c>
      <c r="U48" s="53">
        <f t="shared" si="7"/>
        <v>0</v>
      </c>
      <c r="V48" s="53">
        <f t="shared" si="7"/>
        <v>-88961050</v>
      </c>
      <c r="W48" s="53">
        <f t="shared" si="7"/>
        <v>6300713839</v>
      </c>
      <c r="X48" s="53">
        <f t="shared" si="7"/>
        <v>8649391427</v>
      </c>
      <c r="Y48" s="53">
        <f t="shared" si="7"/>
        <v>-2348677588</v>
      </c>
      <c r="Z48" s="54">
        <f>+IF(X48&lt;&gt;0,+(Y48/X48)*100,0)</f>
        <v>-27.154252502301514</v>
      </c>
      <c r="AA48" s="55">
        <f>SUM(AA45:AA47)</f>
        <v>8649391427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11400868</v>
      </c>
      <c r="D6" s="18"/>
      <c r="E6" s="19">
        <v>3690000</v>
      </c>
      <c r="F6" s="20">
        <v>6793859</v>
      </c>
      <c r="G6" s="20">
        <v>1436289</v>
      </c>
      <c r="H6" s="20">
        <v>-9801133</v>
      </c>
      <c r="I6" s="20">
        <v>6212643</v>
      </c>
      <c r="J6" s="20">
        <v>-2152201</v>
      </c>
      <c r="K6" s="20">
        <v>-9350520</v>
      </c>
      <c r="L6" s="20">
        <v>2530829</v>
      </c>
      <c r="M6" s="20">
        <v>1977680</v>
      </c>
      <c r="N6" s="20">
        <v>-4842011</v>
      </c>
      <c r="O6" s="20">
        <v>-1241171</v>
      </c>
      <c r="P6" s="20">
        <v>-3024506</v>
      </c>
      <c r="Q6" s="20">
        <v>19867858</v>
      </c>
      <c r="R6" s="20">
        <v>15602181</v>
      </c>
      <c r="S6" s="20">
        <v>-13331007</v>
      </c>
      <c r="T6" s="20">
        <v>4705376</v>
      </c>
      <c r="U6" s="20">
        <v>2796597</v>
      </c>
      <c r="V6" s="20">
        <v>-5829034</v>
      </c>
      <c r="W6" s="20">
        <v>2778935</v>
      </c>
      <c r="X6" s="20">
        <v>6793859</v>
      </c>
      <c r="Y6" s="20">
        <v>-4014924</v>
      </c>
      <c r="Z6" s="21">
        <v>-59.1</v>
      </c>
      <c r="AA6" s="22">
        <v>6793859</v>
      </c>
    </row>
    <row r="7" spans="1:27" ht="12.75">
      <c r="A7" s="23" t="s">
        <v>34</v>
      </c>
      <c r="B7" s="17"/>
      <c r="C7" s="18">
        <v>112596593</v>
      </c>
      <c r="D7" s="18"/>
      <c r="E7" s="19">
        <v>123443680</v>
      </c>
      <c r="F7" s="20">
        <v>74727891</v>
      </c>
      <c r="G7" s="20">
        <v>228910613</v>
      </c>
      <c r="H7" s="20">
        <v>-12580844</v>
      </c>
      <c r="I7" s="20">
        <v>-38487591</v>
      </c>
      <c r="J7" s="20">
        <v>177842178</v>
      </c>
      <c r="K7" s="20">
        <v>-18718234</v>
      </c>
      <c r="L7" s="20">
        <v>3234019</v>
      </c>
      <c r="M7" s="20">
        <v>55419497</v>
      </c>
      <c r="N7" s="20">
        <v>39935282</v>
      </c>
      <c r="O7" s="20">
        <v>-17022822</v>
      </c>
      <c r="P7" s="20">
        <v>-2518665</v>
      </c>
      <c r="Q7" s="20">
        <v>23432807</v>
      </c>
      <c r="R7" s="20">
        <v>3891320</v>
      </c>
      <c r="S7" s="20">
        <v>-3146430</v>
      </c>
      <c r="T7" s="20">
        <v>-28983736</v>
      </c>
      <c r="U7" s="20">
        <v>-39233418</v>
      </c>
      <c r="V7" s="20">
        <v>-71363584</v>
      </c>
      <c r="W7" s="20">
        <v>150305196</v>
      </c>
      <c r="X7" s="20">
        <v>74727891</v>
      </c>
      <c r="Y7" s="20">
        <v>75577305</v>
      </c>
      <c r="Z7" s="21">
        <v>101.14</v>
      </c>
      <c r="AA7" s="22">
        <v>74727891</v>
      </c>
    </row>
    <row r="8" spans="1:27" ht="12.75">
      <c r="A8" s="23" t="s">
        <v>35</v>
      </c>
      <c r="B8" s="17"/>
      <c r="C8" s="18">
        <v>88238987</v>
      </c>
      <c r="D8" s="18"/>
      <c r="E8" s="19">
        <v>68231091</v>
      </c>
      <c r="F8" s="20">
        <v>99276719</v>
      </c>
      <c r="G8" s="20">
        <v>118353347</v>
      </c>
      <c r="H8" s="20">
        <v>-2038377</v>
      </c>
      <c r="I8" s="20">
        <v>-5481662</v>
      </c>
      <c r="J8" s="20">
        <v>110833308</v>
      </c>
      <c r="K8" s="20">
        <v>250339</v>
      </c>
      <c r="L8" s="20">
        <v>-7295279</v>
      </c>
      <c r="M8" s="20">
        <v>3630151</v>
      </c>
      <c r="N8" s="20">
        <v>-3414789</v>
      </c>
      <c r="O8" s="20">
        <v>-3033351</v>
      </c>
      <c r="P8" s="20">
        <v>365217</v>
      </c>
      <c r="Q8" s="20">
        <v>1121780</v>
      </c>
      <c r="R8" s="20">
        <v>-1546354</v>
      </c>
      <c r="S8" s="20">
        <v>-546500</v>
      </c>
      <c r="T8" s="20">
        <v>-4449957</v>
      </c>
      <c r="U8" s="20">
        <v>2644097</v>
      </c>
      <c r="V8" s="20">
        <v>-2352360</v>
      </c>
      <c r="W8" s="20">
        <v>103519805</v>
      </c>
      <c r="X8" s="20">
        <v>99276719</v>
      </c>
      <c r="Y8" s="20">
        <v>4243086</v>
      </c>
      <c r="Z8" s="21">
        <v>4.27</v>
      </c>
      <c r="AA8" s="22">
        <v>99276719</v>
      </c>
    </row>
    <row r="9" spans="1:27" ht="12.75">
      <c r="A9" s="23" t="s">
        <v>36</v>
      </c>
      <c r="B9" s="17"/>
      <c r="C9" s="18">
        <v>44702286</v>
      </c>
      <c r="D9" s="18"/>
      <c r="E9" s="19">
        <v>14206365</v>
      </c>
      <c r="F9" s="20">
        <v>45263218</v>
      </c>
      <c r="G9" s="20">
        <v>43271655</v>
      </c>
      <c r="H9" s="20">
        <v>2105358</v>
      </c>
      <c r="I9" s="20">
        <v>4543229</v>
      </c>
      <c r="J9" s="20">
        <v>49920242</v>
      </c>
      <c r="K9" s="20">
        <v>2547419</v>
      </c>
      <c r="L9" s="20">
        <v>-379721</v>
      </c>
      <c r="M9" s="20">
        <v>3771858</v>
      </c>
      <c r="N9" s="20">
        <v>5939556</v>
      </c>
      <c r="O9" s="20">
        <v>-1038080</v>
      </c>
      <c r="P9" s="20">
        <v>2125222</v>
      </c>
      <c r="Q9" s="20">
        <v>-2439690</v>
      </c>
      <c r="R9" s="20">
        <v>-1352548</v>
      </c>
      <c r="S9" s="20">
        <v>1366238</v>
      </c>
      <c r="T9" s="20">
        <v>-41465</v>
      </c>
      <c r="U9" s="20">
        <v>943340</v>
      </c>
      <c r="V9" s="20">
        <v>2268113</v>
      </c>
      <c r="W9" s="20">
        <v>56775363</v>
      </c>
      <c r="X9" s="20">
        <v>45263218</v>
      </c>
      <c r="Y9" s="20">
        <v>11512145</v>
      </c>
      <c r="Z9" s="21">
        <v>25.43</v>
      </c>
      <c r="AA9" s="22">
        <v>45263218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973768</v>
      </c>
      <c r="D11" s="18"/>
      <c r="E11" s="19">
        <v>1032087</v>
      </c>
      <c r="F11" s="20">
        <v>973770</v>
      </c>
      <c r="G11" s="20">
        <v>760627</v>
      </c>
      <c r="H11" s="20">
        <v>47049</v>
      </c>
      <c r="I11" s="20">
        <v>80216</v>
      </c>
      <c r="J11" s="20">
        <v>887892</v>
      </c>
      <c r="K11" s="20">
        <v>61213</v>
      </c>
      <c r="L11" s="20">
        <v>-13394</v>
      </c>
      <c r="M11" s="20">
        <v>92749</v>
      </c>
      <c r="N11" s="20">
        <v>140568</v>
      </c>
      <c r="O11" s="20">
        <v>130910</v>
      </c>
      <c r="P11" s="20">
        <v>35251</v>
      </c>
      <c r="Q11" s="20">
        <v>169779</v>
      </c>
      <c r="R11" s="20">
        <v>335940</v>
      </c>
      <c r="S11" s="20">
        <v>-3842</v>
      </c>
      <c r="T11" s="20">
        <v>336386</v>
      </c>
      <c r="U11" s="20">
        <v>6588</v>
      </c>
      <c r="V11" s="20">
        <v>339132</v>
      </c>
      <c r="W11" s="20">
        <v>1703532</v>
      </c>
      <c r="X11" s="20">
        <v>973770</v>
      </c>
      <c r="Y11" s="20">
        <v>729762</v>
      </c>
      <c r="Z11" s="21">
        <v>74.94</v>
      </c>
      <c r="AA11" s="22">
        <v>973770</v>
      </c>
    </row>
    <row r="12" spans="1:27" ht="12.75">
      <c r="A12" s="27" t="s">
        <v>39</v>
      </c>
      <c r="B12" s="28"/>
      <c r="C12" s="29">
        <f aca="true" t="shared" si="0" ref="C12:Y12">SUM(C6:C11)</f>
        <v>257912502</v>
      </c>
      <c r="D12" s="29">
        <f>SUM(D6:D11)</f>
        <v>0</v>
      </c>
      <c r="E12" s="30">
        <f t="shared" si="0"/>
        <v>210603223</v>
      </c>
      <c r="F12" s="31">
        <f t="shared" si="0"/>
        <v>227035457</v>
      </c>
      <c r="G12" s="31">
        <f t="shared" si="0"/>
        <v>392732531</v>
      </c>
      <c r="H12" s="31">
        <f t="shared" si="0"/>
        <v>-22267947</v>
      </c>
      <c r="I12" s="31">
        <f t="shared" si="0"/>
        <v>-33133165</v>
      </c>
      <c r="J12" s="31">
        <f t="shared" si="0"/>
        <v>337331419</v>
      </c>
      <c r="K12" s="31">
        <f t="shared" si="0"/>
        <v>-25209783</v>
      </c>
      <c r="L12" s="31">
        <f t="shared" si="0"/>
        <v>-1923546</v>
      </c>
      <c r="M12" s="31">
        <f t="shared" si="0"/>
        <v>64891935</v>
      </c>
      <c r="N12" s="31">
        <f t="shared" si="0"/>
        <v>37758606</v>
      </c>
      <c r="O12" s="31">
        <f t="shared" si="0"/>
        <v>-22204514</v>
      </c>
      <c r="P12" s="31">
        <f t="shared" si="0"/>
        <v>-3017481</v>
      </c>
      <c r="Q12" s="31">
        <f t="shared" si="0"/>
        <v>42152534</v>
      </c>
      <c r="R12" s="31">
        <f t="shared" si="0"/>
        <v>16930539</v>
      </c>
      <c r="S12" s="31">
        <f t="shared" si="0"/>
        <v>-15661541</v>
      </c>
      <c r="T12" s="31">
        <f t="shared" si="0"/>
        <v>-28433396</v>
      </c>
      <c r="U12" s="31">
        <f t="shared" si="0"/>
        <v>-32842796</v>
      </c>
      <c r="V12" s="31">
        <f t="shared" si="0"/>
        <v>-76937733</v>
      </c>
      <c r="W12" s="31">
        <f t="shared" si="0"/>
        <v>315082831</v>
      </c>
      <c r="X12" s="31">
        <f t="shared" si="0"/>
        <v>227035457</v>
      </c>
      <c r="Y12" s="31">
        <f t="shared" si="0"/>
        <v>88047374</v>
      </c>
      <c r="Z12" s="32">
        <f>+IF(X12&lt;&gt;0,+(Y12/X12)*100,0)</f>
        <v>38.7813318516147</v>
      </c>
      <c r="AA12" s="33">
        <f>SUM(AA6:AA11)</f>
        <v>227035457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35574602</v>
      </c>
      <c r="D17" s="18"/>
      <c r="E17" s="19">
        <v>21221094</v>
      </c>
      <c r="F17" s="20">
        <v>35574602</v>
      </c>
      <c r="G17" s="20">
        <v>20019900</v>
      </c>
      <c r="H17" s="20"/>
      <c r="I17" s="20"/>
      <c r="J17" s="20">
        <v>20019900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20019900</v>
      </c>
      <c r="X17" s="20">
        <v>35574602</v>
      </c>
      <c r="Y17" s="20">
        <v>-15554702</v>
      </c>
      <c r="Z17" s="21">
        <v>-43.72</v>
      </c>
      <c r="AA17" s="22">
        <v>35574602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950856287</v>
      </c>
      <c r="D19" s="18"/>
      <c r="E19" s="19">
        <v>1121716518</v>
      </c>
      <c r="F19" s="20">
        <v>1107712771</v>
      </c>
      <c r="G19" s="20">
        <v>913905384</v>
      </c>
      <c r="H19" s="20">
        <v>6359613</v>
      </c>
      <c r="I19" s="20">
        <v>19645450</v>
      </c>
      <c r="J19" s="20">
        <v>939910447</v>
      </c>
      <c r="K19" s="20">
        <v>14984730</v>
      </c>
      <c r="L19" s="20">
        <v>19658233</v>
      </c>
      <c r="M19" s="20">
        <v>21368154</v>
      </c>
      <c r="N19" s="20">
        <v>56011117</v>
      </c>
      <c r="O19" s="20">
        <v>7210854</v>
      </c>
      <c r="P19" s="20">
        <v>3269738</v>
      </c>
      <c r="Q19" s="20">
        <v>19934583</v>
      </c>
      <c r="R19" s="20">
        <v>30415175</v>
      </c>
      <c r="S19" s="20">
        <v>1220775</v>
      </c>
      <c r="T19" s="20">
        <v>15188934</v>
      </c>
      <c r="U19" s="20">
        <v>14243462</v>
      </c>
      <c r="V19" s="20">
        <v>30653171</v>
      </c>
      <c r="W19" s="20">
        <v>1056989910</v>
      </c>
      <c r="X19" s="20">
        <v>1107712771</v>
      </c>
      <c r="Y19" s="20">
        <v>-50722861</v>
      </c>
      <c r="Z19" s="21">
        <v>-4.58</v>
      </c>
      <c r="AA19" s="22">
        <v>1107712771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413081</v>
      </c>
      <c r="D22" s="18"/>
      <c r="E22" s="19">
        <v>1718770</v>
      </c>
      <c r="F22" s="20">
        <v>413081</v>
      </c>
      <c r="G22" s="20">
        <v>488983</v>
      </c>
      <c r="H22" s="20"/>
      <c r="I22" s="20"/>
      <c r="J22" s="20">
        <v>488983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488983</v>
      </c>
      <c r="X22" s="20">
        <v>413081</v>
      </c>
      <c r="Y22" s="20">
        <v>75902</v>
      </c>
      <c r="Z22" s="21">
        <v>18.37</v>
      </c>
      <c r="AA22" s="22">
        <v>413081</v>
      </c>
    </row>
    <row r="23" spans="1:27" ht="12.75">
      <c r="A23" s="23" t="s">
        <v>48</v>
      </c>
      <c r="B23" s="17"/>
      <c r="C23" s="18"/>
      <c r="D23" s="18"/>
      <c r="E23" s="19">
        <v>80000</v>
      </c>
      <c r="F23" s="20">
        <v>80000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80000</v>
      </c>
      <c r="Y23" s="24">
        <v>-80000</v>
      </c>
      <c r="Z23" s="25">
        <v>-100</v>
      </c>
      <c r="AA23" s="26">
        <v>80000</v>
      </c>
    </row>
    <row r="24" spans="1:27" ht="12.75">
      <c r="A24" s="27" t="s">
        <v>49</v>
      </c>
      <c r="B24" s="35"/>
      <c r="C24" s="29">
        <f aca="true" t="shared" si="1" ref="C24:Y24">SUM(C15:C23)</f>
        <v>986843970</v>
      </c>
      <c r="D24" s="29">
        <f>SUM(D15:D23)</f>
        <v>0</v>
      </c>
      <c r="E24" s="36">
        <f t="shared" si="1"/>
        <v>1144736382</v>
      </c>
      <c r="F24" s="37">
        <f t="shared" si="1"/>
        <v>1143780454</v>
      </c>
      <c r="G24" s="37">
        <f t="shared" si="1"/>
        <v>934414267</v>
      </c>
      <c r="H24" s="37">
        <f t="shared" si="1"/>
        <v>6359613</v>
      </c>
      <c r="I24" s="37">
        <f t="shared" si="1"/>
        <v>19645450</v>
      </c>
      <c r="J24" s="37">
        <f t="shared" si="1"/>
        <v>960419330</v>
      </c>
      <c r="K24" s="37">
        <f t="shared" si="1"/>
        <v>14984730</v>
      </c>
      <c r="L24" s="37">
        <f t="shared" si="1"/>
        <v>19658233</v>
      </c>
      <c r="M24" s="37">
        <f t="shared" si="1"/>
        <v>21368154</v>
      </c>
      <c r="N24" s="37">
        <f t="shared" si="1"/>
        <v>56011117</v>
      </c>
      <c r="O24" s="37">
        <f t="shared" si="1"/>
        <v>7210854</v>
      </c>
      <c r="P24" s="37">
        <f t="shared" si="1"/>
        <v>3269738</v>
      </c>
      <c r="Q24" s="37">
        <f t="shared" si="1"/>
        <v>19934583</v>
      </c>
      <c r="R24" s="37">
        <f t="shared" si="1"/>
        <v>30415175</v>
      </c>
      <c r="S24" s="37">
        <f t="shared" si="1"/>
        <v>1220775</v>
      </c>
      <c r="T24" s="37">
        <f t="shared" si="1"/>
        <v>15188934</v>
      </c>
      <c r="U24" s="37">
        <f t="shared" si="1"/>
        <v>14243462</v>
      </c>
      <c r="V24" s="37">
        <f t="shared" si="1"/>
        <v>30653171</v>
      </c>
      <c r="W24" s="37">
        <f t="shared" si="1"/>
        <v>1077498793</v>
      </c>
      <c r="X24" s="37">
        <f t="shared" si="1"/>
        <v>1143780454</v>
      </c>
      <c r="Y24" s="37">
        <f t="shared" si="1"/>
        <v>-66281661</v>
      </c>
      <c r="Z24" s="38">
        <f>+IF(X24&lt;&gt;0,+(Y24/X24)*100,0)</f>
        <v>-5.794963602341818</v>
      </c>
      <c r="AA24" s="39">
        <f>SUM(AA15:AA23)</f>
        <v>1143780454</v>
      </c>
    </row>
    <row r="25" spans="1:27" ht="12.75">
      <c r="A25" s="27" t="s">
        <v>50</v>
      </c>
      <c r="B25" s="28"/>
      <c r="C25" s="29">
        <f aca="true" t="shared" si="2" ref="C25:Y25">+C12+C24</f>
        <v>1244756472</v>
      </c>
      <c r="D25" s="29">
        <f>+D12+D24</f>
        <v>0</v>
      </c>
      <c r="E25" s="30">
        <f t="shared" si="2"/>
        <v>1355339605</v>
      </c>
      <c r="F25" s="31">
        <f t="shared" si="2"/>
        <v>1370815911</v>
      </c>
      <c r="G25" s="31">
        <f t="shared" si="2"/>
        <v>1327146798</v>
      </c>
      <c r="H25" s="31">
        <f t="shared" si="2"/>
        <v>-15908334</v>
      </c>
      <c r="I25" s="31">
        <f t="shared" si="2"/>
        <v>-13487715</v>
      </c>
      <c r="J25" s="31">
        <f t="shared" si="2"/>
        <v>1297750749</v>
      </c>
      <c r="K25" s="31">
        <f t="shared" si="2"/>
        <v>-10225053</v>
      </c>
      <c r="L25" s="31">
        <f t="shared" si="2"/>
        <v>17734687</v>
      </c>
      <c r="M25" s="31">
        <f t="shared" si="2"/>
        <v>86260089</v>
      </c>
      <c r="N25" s="31">
        <f t="shared" si="2"/>
        <v>93769723</v>
      </c>
      <c r="O25" s="31">
        <f t="shared" si="2"/>
        <v>-14993660</v>
      </c>
      <c r="P25" s="31">
        <f t="shared" si="2"/>
        <v>252257</v>
      </c>
      <c r="Q25" s="31">
        <f t="shared" si="2"/>
        <v>62087117</v>
      </c>
      <c r="R25" s="31">
        <f t="shared" si="2"/>
        <v>47345714</v>
      </c>
      <c r="S25" s="31">
        <f t="shared" si="2"/>
        <v>-14440766</v>
      </c>
      <c r="T25" s="31">
        <f t="shared" si="2"/>
        <v>-13244462</v>
      </c>
      <c r="U25" s="31">
        <f t="shared" si="2"/>
        <v>-18599334</v>
      </c>
      <c r="V25" s="31">
        <f t="shared" si="2"/>
        <v>-46284562</v>
      </c>
      <c r="W25" s="31">
        <f t="shared" si="2"/>
        <v>1392581624</v>
      </c>
      <c r="X25" s="31">
        <f t="shared" si="2"/>
        <v>1370815911</v>
      </c>
      <c r="Y25" s="31">
        <f t="shared" si="2"/>
        <v>21765713</v>
      </c>
      <c r="Z25" s="32">
        <f>+IF(X25&lt;&gt;0,+(Y25/X25)*100,0)</f>
        <v>1.5877925566330837</v>
      </c>
      <c r="AA25" s="33">
        <f>+AA12+AA24</f>
        <v>1370815911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1255338</v>
      </c>
      <c r="D31" s="18"/>
      <c r="E31" s="19">
        <v>301050</v>
      </c>
      <c r="F31" s="20">
        <v>1255338</v>
      </c>
      <c r="G31" s="20">
        <v>1247032</v>
      </c>
      <c r="H31" s="20">
        <v>-11996</v>
      </c>
      <c r="I31" s="20">
        <v>56934</v>
      </c>
      <c r="J31" s="20">
        <v>1291970</v>
      </c>
      <c r="K31" s="20">
        <v>43796</v>
      </c>
      <c r="L31" s="20">
        <v>-3080</v>
      </c>
      <c r="M31" s="20">
        <v>2878</v>
      </c>
      <c r="N31" s="20">
        <v>43594</v>
      </c>
      <c r="O31" s="20">
        <v>15732</v>
      </c>
      <c r="P31" s="20">
        <v>11140</v>
      </c>
      <c r="Q31" s="20">
        <v>2681</v>
      </c>
      <c r="R31" s="20">
        <v>29553</v>
      </c>
      <c r="S31" s="20"/>
      <c r="T31" s="20">
        <v>19165</v>
      </c>
      <c r="U31" s="20">
        <v>370</v>
      </c>
      <c r="V31" s="20">
        <v>19535</v>
      </c>
      <c r="W31" s="20">
        <v>1384652</v>
      </c>
      <c r="X31" s="20">
        <v>1255338</v>
      </c>
      <c r="Y31" s="20">
        <v>129314</v>
      </c>
      <c r="Z31" s="21">
        <v>10.3</v>
      </c>
      <c r="AA31" s="22">
        <v>1255338</v>
      </c>
    </row>
    <row r="32" spans="1:27" ht="12.75">
      <c r="A32" s="23" t="s">
        <v>56</v>
      </c>
      <c r="B32" s="17"/>
      <c r="C32" s="18">
        <v>80832324</v>
      </c>
      <c r="D32" s="18"/>
      <c r="E32" s="19">
        <v>36607489</v>
      </c>
      <c r="F32" s="20">
        <v>80832330</v>
      </c>
      <c r="G32" s="20">
        <v>115279819</v>
      </c>
      <c r="H32" s="20">
        <v>-12910270</v>
      </c>
      <c r="I32" s="20">
        <v>-34389586</v>
      </c>
      <c r="J32" s="20">
        <v>67979963</v>
      </c>
      <c r="K32" s="20">
        <v>23579632</v>
      </c>
      <c r="L32" s="20">
        <v>26124665</v>
      </c>
      <c r="M32" s="20">
        <v>5572385</v>
      </c>
      <c r="N32" s="20">
        <v>55276682</v>
      </c>
      <c r="O32" s="20">
        <v>-37230099</v>
      </c>
      <c r="P32" s="20">
        <v>-4880172</v>
      </c>
      <c r="Q32" s="20">
        <v>23952132</v>
      </c>
      <c r="R32" s="20">
        <v>-18158139</v>
      </c>
      <c r="S32" s="20">
        <v>-2140274</v>
      </c>
      <c r="T32" s="20">
        <v>-1464696</v>
      </c>
      <c r="U32" s="20">
        <v>-14646061</v>
      </c>
      <c r="V32" s="20">
        <v>-18251031</v>
      </c>
      <c r="W32" s="20">
        <v>86847475</v>
      </c>
      <c r="X32" s="20">
        <v>80832330</v>
      </c>
      <c r="Y32" s="20">
        <v>6015145</v>
      </c>
      <c r="Z32" s="21">
        <v>7.44</v>
      </c>
      <c r="AA32" s="22">
        <v>80832330</v>
      </c>
    </row>
    <row r="33" spans="1:27" ht="12.75">
      <c r="A33" s="23" t="s">
        <v>57</v>
      </c>
      <c r="B33" s="17"/>
      <c r="C33" s="18">
        <v>14290576</v>
      </c>
      <c r="D33" s="18"/>
      <c r="E33" s="19">
        <v>912040</v>
      </c>
      <c r="F33" s="20">
        <v>14290576</v>
      </c>
      <c r="G33" s="20">
        <v>14290576</v>
      </c>
      <c r="H33" s="20"/>
      <c r="I33" s="20"/>
      <c r="J33" s="20">
        <v>14290576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14290576</v>
      </c>
      <c r="X33" s="20">
        <v>14290576</v>
      </c>
      <c r="Y33" s="20"/>
      <c r="Z33" s="21"/>
      <c r="AA33" s="22">
        <v>14290576</v>
      </c>
    </row>
    <row r="34" spans="1:27" ht="12.75">
      <c r="A34" s="27" t="s">
        <v>58</v>
      </c>
      <c r="B34" s="28"/>
      <c r="C34" s="29">
        <f aca="true" t="shared" si="3" ref="C34:Y34">SUM(C29:C33)</f>
        <v>96378238</v>
      </c>
      <c r="D34" s="29">
        <f>SUM(D29:D33)</f>
        <v>0</v>
      </c>
      <c r="E34" s="30">
        <f t="shared" si="3"/>
        <v>37820579</v>
      </c>
      <c r="F34" s="31">
        <f t="shared" si="3"/>
        <v>96378244</v>
      </c>
      <c r="G34" s="31">
        <f t="shared" si="3"/>
        <v>130817427</v>
      </c>
      <c r="H34" s="31">
        <f t="shared" si="3"/>
        <v>-12922266</v>
      </c>
      <c r="I34" s="31">
        <f t="shared" si="3"/>
        <v>-34332652</v>
      </c>
      <c r="J34" s="31">
        <f t="shared" si="3"/>
        <v>83562509</v>
      </c>
      <c r="K34" s="31">
        <f t="shared" si="3"/>
        <v>23623428</v>
      </c>
      <c r="L34" s="31">
        <f t="shared" si="3"/>
        <v>26121585</v>
      </c>
      <c r="M34" s="31">
        <f t="shared" si="3"/>
        <v>5575263</v>
      </c>
      <c r="N34" s="31">
        <f t="shared" si="3"/>
        <v>55320276</v>
      </c>
      <c r="O34" s="31">
        <f t="shared" si="3"/>
        <v>-37214367</v>
      </c>
      <c r="P34" s="31">
        <f t="shared" si="3"/>
        <v>-4869032</v>
      </c>
      <c r="Q34" s="31">
        <f t="shared" si="3"/>
        <v>23954813</v>
      </c>
      <c r="R34" s="31">
        <f t="shared" si="3"/>
        <v>-18128586</v>
      </c>
      <c r="S34" s="31">
        <f t="shared" si="3"/>
        <v>-2140274</v>
      </c>
      <c r="T34" s="31">
        <f t="shared" si="3"/>
        <v>-1445531</v>
      </c>
      <c r="U34" s="31">
        <f t="shared" si="3"/>
        <v>-14645691</v>
      </c>
      <c r="V34" s="31">
        <f t="shared" si="3"/>
        <v>-18231496</v>
      </c>
      <c r="W34" s="31">
        <f t="shared" si="3"/>
        <v>102522703</v>
      </c>
      <c r="X34" s="31">
        <f t="shared" si="3"/>
        <v>96378244</v>
      </c>
      <c r="Y34" s="31">
        <f t="shared" si="3"/>
        <v>6144459</v>
      </c>
      <c r="Z34" s="32">
        <f>+IF(X34&lt;&gt;0,+(Y34/X34)*100,0)</f>
        <v>6.375358945116286</v>
      </c>
      <c r="AA34" s="33">
        <f>SUM(AA29:AA33)</f>
        <v>96378244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27114070</v>
      </c>
      <c r="D38" s="18"/>
      <c r="E38" s="19">
        <v>29113588</v>
      </c>
      <c r="F38" s="20">
        <v>27114069</v>
      </c>
      <c r="G38" s="20">
        <v>27114069</v>
      </c>
      <c r="H38" s="20"/>
      <c r="I38" s="20"/>
      <c r="J38" s="20">
        <v>27114069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27114069</v>
      </c>
      <c r="X38" s="20">
        <v>27114069</v>
      </c>
      <c r="Y38" s="20"/>
      <c r="Z38" s="21"/>
      <c r="AA38" s="22">
        <v>27114069</v>
      </c>
    </row>
    <row r="39" spans="1:27" ht="12.75">
      <c r="A39" s="27" t="s">
        <v>61</v>
      </c>
      <c r="B39" s="35"/>
      <c r="C39" s="29">
        <f aca="true" t="shared" si="4" ref="C39:Y39">SUM(C37:C38)</f>
        <v>27114070</v>
      </c>
      <c r="D39" s="29">
        <f>SUM(D37:D38)</f>
        <v>0</v>
      </c>
      <c r="E39" s="36">
        <f t="shared" si="4"/>
        <v>29113588</v>
      </c>
      <c r="F39" s="37">
        <f t="shared" si="4"/>
        <v>27114069</v>
      </c>
      <c r="G39" s="37">
        <f t="shared" si="4"/>
        <v>27114069</v>
      </c>
      <c r="H39" s="37">
        <f t="shared" si="4"/>
        <v>0</v>
      </c>
      <c r="I39" s="37">
        <f t="shared" si="4"/>
        <v>0</v>
      </c>
      <c r="J39" s="37">
        <f t="shared" si="4"/>
        <v>27114069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27114069</v>
      </c>
      <c r="X39" s="37">
        <f t="shared" si="4"/>
        <v>27114069</v>
      </c>
      <c r="Y39" s="37">
        <f t="shared" si="4"/>
        <v>0</v>
      </c>
      <c r="Z39" s="38">
        <f>+IF(X39&lt;&gt;0,+(Y39/X39)*100,0)</f>
        <v>0</v>
      </c>
      <c r="AA39" s="39">
        <f>SUM(AA37:AA38)</f>
        <v>27114069</v>
      </c>
    </row>
    <row r="40" spans="1:27" ht="12.75">
      <c r="A40" s="27" t="s">
        <v>62</v>
      </c>
      <c r="B40" s="28"/>
      <c r="C40" s="29">
        <f aca="true" t="shared" si="5" ref="C40:Y40">+C34+C39</f>
        <v>123492308</v>
      </c>
      <c r="D40" s="29">
        <f>+D34+D39</f>
        <v>0</v>
      </c>
      <c r="E40" s="30">
        <f t="shared" si="5"/>
        <v>66934167</v>
      </c>
      <c r="F40" s="31">
        <f t="shared" si="5"/>
        <v>123492313</v>
      </c>
      <c r="G40" s="31">
        <f t="shared" si="5"/>
        <v>157931496</v>
      </c>
      <c r="H40" s="31">
        <f t="shared" si="5"/>
        <v>-12922266</v>
      </c>
      <c r="I40" s="31">
        <f t="shared" si="5"/>
        <v>-34332652</v>
      </c>
      <c r="J40" s="31">
        <f t="shared" si="5"/>
        <v>110676578</v>
      </c>
      <c r="K40" s="31">
        <f t="shared" si="5"/>
        <v>23623428</v>
      </c>
      <c r="L40" s="31">
        <f t="shared" si="5"/>
        <v>26121585</v>
      </c>
      <c r="M40" s="31">
        <f t="shared" si="5"/>
        <v>5575263</v>
      </c>
      <c r="N40" s="31">
        <f t="shared" si="5"/>
        <v>55320276</v>
      </c>
      <c r="O40" s="31">
        <f t="shared" si="5"/>
        <v>-37214367</v>
      </c>
      <c r="P40" s="31">
        <f t="shared" si="5"/>
        <v>-4869032</v>
      </c>
      <c r="Q40" s="31">
        <f t="shared" si="5"/>
        <v>23954813</v>
      </c>
      <c r="R40" s="31">
        <f t="shared" si="5"/>
        <v>-18128586</v>
      </c>
      <c r="S40" s="31">
        <f t="shared" si="5"/>
        <v>-2140274</v>
      </c>
      <c r="T40" s="31">
        <f t="shared" si="5"/>
        <v>-1445531</v>
      </c>
      <c r="U40" s="31">
        <f t="shared" si="5"/>
        <v>-14645691</v>
      </c>
      <c r="V40" s="31">
        <f t="shared" si="5"/>
        <v>-18231496</v>
      </c>
      <c r="W40" s="31">
        <f t="shared" si="5"/>
        <v>129636772</v>
      </c>
      <c r="X40" s="31">
        <f t="shared" si="5"/>
        <v>123492313</v>
      </c>
      <c r="Y40" s="31">
        <f t="shared" si="5"/>
        <v>6144459</v>
      </c>
      <c r="Z40" s="32">
        <f>+IF(X40&lt;&gt;0,+(Y40/X40)*100,0)</f>
        <v>4.975580139955755</v>
      </c>
      <c r="AA40" s="33">
        <f>+AA34+AA39</f>
        <v>123492313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1121264164</v>
      </c>
      <c r="D42" s="43">
        <f>+D25-D40</f>
        <v>0</v>
      </c>
      <c r="E42" s="44">
        <f t="shared" si="6"/>
        <v>1288405438</v>
      </c>
      <c r="F42" s="45">
        <f t="shared" si="6"/>
        <v>1247323598</v>
      </c>
      <c r="G42" s="45">
        <f t="shared" si="6"/>
        <v>1169215302</v>
      </c>
      <c r="H42" s="45">
        <f t="shared" si="6"/>
        <v>-2986068</v>
      </c>
      <c r="I42" s="45">
        <f t="shared" si="6"/>
        <v>20844937</v>
      </c>
      <c r="J42" s="45">
        <f t="shared" si="6"/>
        <v>1187074171</v>
      </c>
      <c r="K42" s="45">
        <f t="shared" si="6"/>
        <v>-33848481</v>
      </c>
      <c r="L42" s="45">
        <f t="shared" si="6"/>
        <v>-8386898</v>
      </c>
      <c r="M42" s="45">
        <f t="shared" si="6"/>
        <v>80684826</v>
      </c>
      <c r="N42" s="45">
        <f t="shared" si="6"/>
        <v>38449447</v>
      </c>
      <c r="O42" s="45">
        <f t="shared" si="6"/>
        <v>22220707</v>
      </c>
      <c r="P42" s="45">
        <f t="shared" si="6"/>
        <v>5121289</v>
      </c>
      <c r="Q42" s="45">
        <f t="shared" si="6"/>
        <v>38132304</v>
      </c>
      <c r="R42" s="45">
        <f t="shared" si="6"/>
        <v>65474300</v>
      </c>
      <c r="S42" s="45">
        <f t="shared" si="6"/>
        <v>-12300492</v>
      </c>
      <c r="T42" s="45">
        <f t="shared" si="6"/>
        <v>-11798931</v>
      </c>
      <c r="U42" s="45">
        <f t="shared" si="6"/>
        <v>-3953643</v>
      </c>
      <c r="V42" s="45">
        <f t="shared" si="6"/>
        <v>-28053066</v>
      </c>
      <c r="W42" s="45">
        <f t="shared" si="6"/>
        <v>1262944852</v>
      </c>
      <c r="X42" s="45">
        <f t="shared" si="6"/>
        <v>1247323598</v>
      </c>
      <c r="Y42" s="45">
        <f t="shared" si="6"/>
        <v>15621254</v>
      </c>
      <c r="Z42" s="46">
        <f>+IF(X42&lt;&gt;0,+(Y42/X42)*100,0)</f>
        <v>1.252381821770039</v>
      </c>
      <c r="AA42" s="47">
        <f>+AA25-AA40</f>
        <v>1247323598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652352867</v>
      </c>
      <c r="D45" s="18"/>
      <c r="E45" s="19">
        <v>761906190</v>
      </c>
      <c r="F45" s="20">
        <v>785863619</v>
      </c>
      <c r="G45" s="20">
        <v>666614509</v>
      </c>
      <c r="H45" s="20"/>
      <c r="I45" s="20"/>
      <c r="J45" s="20">
        <v>666614509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666614509</v>
      </c>
      <c r="X45" s="20">
        <v>785863619</v>
      </c>
      <c r="Y45" s="20">
        <v>-119249110</v>
      </c>
      <c r="Z45" s="48">
        <v>-15.17</v>
      </c>
      <c r="AA45" s="22">
        <v>785863619</v>
      </c>
    </row>
    <row r="46" spans="1:27" ht="12.75">
      <c r="A46" s="23" t="s">
        <v>67</v>
      </c>
      <c r="B46" s="17"/>
      <c r="C46" s="18">
        <v>452459976</v>
      </c>
      <c r="D46" s="18"/>
      <c r="E46" s="19">
        <v>409439827</v>
      </c>
      <c r="F46" s="20">
        <v>452459975</v>
      </c>
      <c r="G46" s="20">
        <v>386263988</v>
      </c>
      <c r="H46" s="20"/>
      <c r="I46" s="20"/>
      <c r="J46" s="20">
        <v>386263988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386263988</v>
      </c>
      <c r="X46" s="20">
        <v>452459975</v>
      </c>
      <c r="Y46" s="20">
        <v>-66195987</v>
      </c>
      <c r="Z46" s="48">
        <v>-14.63</v>
      </c>
      <c r="AA46" s="22">
        <v>452459975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1104812843</v>
      </c>
      <c r="D48" s="51">
        <f>SUM(D45:D47)</f>
        <v>0</v>
      </c>
      <c r="E48" s="52">
        <f t="shared" si="7"/>
        <v>1171346017</v>
      </c>
      <c r="F48" s="53">
        <f t="shared" si="7"/>
        <v>1238323594</v>
      </c>
      <c r="G48" s="53">
        <f t="shared" si="7"/>
        <v>1052878497</v>
      </c>
      <c r="H48" s="53">
        <f t="shared" si="7"/>
        <v>0</v>
      </c>
      <c r="I48" s="53">
        <f t="shared" si="7"/>
        <v>0</v>
      </c>
      <c r="J48" s="53">
        <f t="shared" si="7"/>
        <v>1052878497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1052878497</v>
      </c>
      <c r="X48" s="53">
        <f t="shared" si="7"/>
        <v>1238323594</v>
      </c>
      <c r="Y48" s="53">
        <f t="shared" si="7"/>
        <v>-185445097</v>
      </c>
      <c r="Z48" s="54">
        <f>+IF(X48&lt;&gt;0,+(Y48/X48)*100,0)</f>
        <v>-14.975495734598754</v>
      </c>
      <c r="AA48" s="55">
        <f>SUM(AA45:AA47)</f>
        <v>1238323594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5537581</v>
      </c>
      <c r="D6" s="18"/>
      <c r="E6" s="19">
        <v>-4119594</v>
      </c>
      <c r="F6" s="20">
        <v>-2832941</v>
      </c>
      <c r="G6" s="20">
        <v>2961226</v>
      </c>
      <c r="H6" s="20">
        <v>-2459838</v>
      </c>
      <c r="I6" s="20">
        <v>321282</v>
      </c>
      <c r="J6" s="20">
        <v>822670</v>
      </c>
      <c r="K6" s="20">
        <v>-5599196</v>
      </c>
      <c r="L6" s="20">
        <v>676921</v>
      </c>
      <c r="M6" s="20">
        <v>13933419</v>
      </c>
      <c r="N6" s="20">
        <v>9011144</v>
      </c>
      <c r="O6" s="20">
        <v>-15017996</v>
      </c>
      <c r="P6" s="20">
        <v>34031916</v>
      </c>
      <c r="Q6" s="20">
        <v>-11666330</v>
      </c>
      <c r="R6" s="20">
        <v>7347590</v>
      </c>
      <c r="S6" s="20">
        <v>3779529</v>
      </c>
      <c r="T6" s="20">
        <v>-968901</v>
      </c>
      <c r="U6" s="20">
        <v>-29258430</v>
      </c>
      <c r="V6" s="20">
        <v>-26447802</v>
      </c>
      <c r="W6" s="20">
        <v>-9266398</v>
      </c>
      <c r="X6" s="20">
        <v>-2832941</v>
      </c>
      <c r="Y6" s="20">
        <v>-6433457</v>
      </c>
      <c r="Z6" s="21">
        <v>227.09</v>
      </c>
      <c r="AA6" s="22">
        <v>-2832941</v>
      </c>
    </row>
    <row r="7" spans="1:27" ht="12.75">
      <c r="A7" s="23" t="s">
        <v>34</v>
      </c>
      <c r="B7" s="17"/>
      <c r="C7" s="18">
        <v>84046584</v>
      </c>
      <c r="D7" s="18"/>
      <c r="E7" s="19">
        <v>84045557</v>
      </c>
      <c r="F7" s="20">
        <v>58805444</v>
      </c>
      <c r="G7" s="20">
        <v>147140069</v>
      </c>
      <c r="H7" s="20">
        <v>-21647143</v>
      </c>
      <c r="I7" s="20">
        <v>-30611366</v>
      </c>
      <c r="J7" s="20">
        <v>94881560</v>
      </c>
      <c r="K7" s="20">
        <v>-20675787</v>
      </c>
      <c r="L7" s="20">
        <v>-14266472</v>
      </c>
      <c r="M7" s="20">
        <v>37973290</v>
      </c>
      <c r="N7" s="20">
        <v>3031031</v>
      </c>
      <c r="O7" s="20">
        <v>-16875131</v>
      </c>
      <c r="P7" s="20">
        <v>7560072</v>
      </c>
      <c r="Q7" s="20">
        <v>53011081</v>
      </c>
      <c r="R7" s="20">
        <v>43696022</v>
      </c>
      <c r="S7" s="20">
        <v>-12474566</v>
      </c>
      <c r="T7" s="20">
        <v>-15065453</v>
      </c>
      <c r="U7" s="20">
        <v>-13532183</v>
      </c>
      <c r="V7" s="20">
        <v>-41072202</v>
      </c>
      <c r="W7" s="20">
        <v>100536411</v>
      </c>
      <c r="X7" s="20">
        <v>58805444</v>
      </c>
      <c r="Y7" s="20">
        <v>41730967</v>
      </c>
      <c r="Z7" s="21">
        <v>70.96</v>
      </c>
      <c r="AA7" s="22">
        <v>58805444</v>
      </c>
    </row>
    <row r="8" spans="1:27" ht="12.75">
      <c r="A8" s="23" t="s">
        <v>35</v>
      </c>
      <c r="B8" s="17"/>
      <c r="C8" s="18">
        <v>14876523</v>
      </c>
      <c r="D8" s="18"/>
      <c r="E8" s="19">
        <v>26801770</v>
      </c>
      <c r="F8" s="20">
        <v>16738500</v>
      </c>
      <c r="G8" s="20">
        <v>15349657</v>
      </c>
      <c r="H8" s="20">
        <v>9000708</v>
      </c>
      <c r="I8" s="20">
        <v>441477</v>
      </c>
      <c r="J8" s="20">
        <v>24791842</v>
      </c>
      <c r="K8" s="20"/>
      <c r="L8" s="20">
        <v>-5691719</v>
      </c>
      <c r="M8" s="20">
        <v>381430</v>
      </c>
      <c r="N8" s="20">
        <v>-5310289</v>
      </c>
      <c r="O8" s="20">
        <v>550164</v>
      </c>
      <c r="P8" s="20">
        <v>1715467</v>
      </c>
      <c r="Q8" s="20">
        <v>526754</v>
      </c>
      <c r="R8" s="20">
        <v>2792385</v>
      </c>
      <c r="S8" s="20">
        <v>-102909</v>
      </c>
      <c r="T8" s="20">
        <v>487415</v>
      </c>
      <c r="U8" s="20"/>
      <c r="V8" s="20">
        <v>384506</v>
      </c>
      <c r="W8" s="20">
        <v>22658444</v>
      </c>
      <c r="X8" s="20">
        <v>16738500</v>
      </c>
      <c r="Y8" s="20">
        <v>5919944</v>
      </c>
      <c r="Z8" s="21">
        <v>35.37</v>
      </c>
      <c r="AA8" s="22">
        <v>16738500</v>
      </c>
    </row>
    <row r="9" spans="1:27" ht="12.75">
      <c r="A9" s="23" t="s">
        <v>36</v>
      </c>
      <c r="B9" s="17"/>
      <c r="C9" s="18">
        <v>23178616</v>
      </c>
      <c r="D9" s="18"/>
      <c r="E9" s="19">
        <v>20656481</v>
      </c>
      <c r="F9" s="20">
        <v>20656481</v>
      </c>
      <c r="G9" s="20">
        <v>39038778</v>
      </c>
      <c r="H9" s="20">
        <v>-1747555</v>
      </c>
      <c r="I9" s="20">
        <v>363323</v>
      </c>
      <c r="J9" s="20">
        <v>37654546</v>
      </c>
      <c r="K9" s="20">
        <v>-718724</v>
      </c>
      <c r="L9" s="20">
        <v>-1051431</v>
      </c>
      <c r="M9" s="20">
        <v>1657463</v>
      </c>
      <c r="N9" s="20">
        <v>-112692</v>
      </c>
      <c r="O9" s="20">
        <v>860558</v>
      </c>
      <c r="P9" s="20">
        <v>-2271560</v>
      </c>
      <c r="Q9" s="20">
        <v>616699</v>
      </c>
      <c r="R9" s="20">
        <v>-794303</v>
      </c>
      <c r="S9" s="20">
        <v>613479</v>
      </c>
      <c r="T9" s="20">
        <v>-1843755</v>
      </c>
      <c r="U9" s="20">
        <v>3655797</v>
      </c>
      <c r="V9" s="20">
        <v>2425521</v>
      </c>
      <c r="W9" s="20">
        <v>39173072</v>
      </c>
      <c r="X9" s="20">
        <v>20656481</v>
      </c>
      <c r="Y9" s="20">
        <v>18516591</v>
      </c>
      <c r="Z9" s="21">
        <v>89.64</v>
      </c>
      <c r="AA9" s="22">
        <v>20656481</v>
      </c>
    </row>
    <row r="10" spans="1:27" ht="12.75">
      <c r="A10" s="23" t="s">
        <v>37</v>
      </c>
      <c r="B10" s="17"/>
      <c r="C10" s="18">
        <v>70969</v>
      </c>
      <c r="D10" s="18"/>
      <c r="E10" s="19">
        <v>70969</v>
      </c>
      <c r="F10" s="20">
        <v>70969</v>
      </c>
      <c r="G10" s="24">
        <v>70969</v>
      </c>
      <c r="H10" s="24"/>
      <c r="I10" s="24"/>
      <c r="J10" s="20">
        <v>70969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70969</v>
      </c>
      <c r="X10" s="20">
        <v>70969</v>
      </c>
      <c r="Y10" s="24"/>
      <c r="Z10" s="25"/>
      <c r="AA10" s="26">
        <v>70969</v>
      </c>
    </row>
    <row r="11" spans="1:27" ht="12.75">
      <c r="A11" s="23" t="s">
        <v>38</v>
      </c>
      <c r="B11" s="17"/>
      <c r="C11" s="18">
        <v>680110</v>
      </c>
      <c r="D11" s="18"/>
      <c r="E11" s="19">
        <v>840435</v>
      </c>
      <c r="F11" s="20">
        <v>-171745</v>
      </c>
      <c r="G11" s="20">
        <v>829893</v>
      </c>
      <c r="H11" s="20">
        <v>40184</v>
      </c>
      <c r="I11" s="20">
        <v>-85403</v>
      </c>
      <c r="J11" s="20">
        <v>784674</v>
      </c>
      <c r="K11" s="20">
        <v>619878</v>
      </c>
      <c r="L11" s="20">
        <v>-194622</v>
      </c>
      <c r="M11" s="20">
        <v>-7368</v>
      </c>
      <c r="N11" s="20">
        <v>417888</v>
      </c>
      <c r="O11" s="20">
        <v>31875</v>
      </c>
      <c r="P11" s="20">
        <v>257748</v>
      </c>
      <c r="Q11" s="20">
        <v>-343557</v>
      </c>
      <c r="R11" s="20">
        <v>-53934</v>
      </c>
      <c r="S11" s="20"/>
      <c r="T11" s="20"/>
      <c r="U11" s="20"/>
      <c r="V11" s="20"/>
      <c r="W11" s="20">
        <v>1148628</v>
      </c>
      <c r="X11" s="20">
        <v>-171745</v>
      </c>
      <c r="Y11" s="20">
        <v>1320373</v>
      </c>
      <c r="Z11" s="21">
        <v>-768.8</v>
      </c>
      <c r="AA11" s="22">
        <v>-171745</v>
      </c>
    </row>
    <row r="12" spans="1:27" ht="12.75">
      <c r="A12" s="27" t="s">
        <v>39</v>
      </c>
      <c r="B12" s="28"/>
      <c r="C12" s="29">
        <f aca="true" t="shared" si="0" ref="C12:Y12">SUM(C6:C11)</f>
        <v>128390383</v>
      </c>
      <c r="D12" s="29">
        <f>SUM(D6:D11)</f>
        <v>0</v>
      </c>
      <c r="E12" s="30">
        <f t="shared" si="0"/>
        <v>128295618</v>
      </c>
      <c r="F12" s="31">
        <f t="shared" si="0"/>
        <v>93266708</v>
      </c>
      <c r="G12" s="31">
        <f t="shared" si="0"/>
        <v>205390592</v>
      </c>
      <c r="H12" s="31">
        <f t="shared" si="0"/>
        <v>-16813644</v>
      </c>
      <c r="I12" s="31">
        <f t="shared" si="0"/>
        <v>-29570687</v>
      </c>
      <c r="J12" s="31">
        <f t="shared" si="0"/>
        <v>159006261</v>
      </c>
      <c r="K12" s="31">
        <f t="shared" si="0"/>
        <v>-26373829</v>
      </c>
      <c r="L12" s="31">
        <f t="shared" si="0"/>
        <v>-20527323</v>
      </c>
      <c r="M12" s="31">
        <f t="shared" si="0"/>
        <v>53938234</v>
      </c>
      <c r="N12" s="31">
        <f t="shared" si="0"/>
        <v>7037082</v>
      </c>
      <c r="O12" s="31">
        <f t="shared" si="0"/>
        <v>-30450530</v>
      </c>
      <c r="P12" s="31">
        <f t="shared" si="0"/>
        <v>41293643</v>
      </c>
      <c r="Q12" s="31">
        <f t="shared" si="0"/>
        <v>42144647</v>
      </c>
      <c r="R12" s="31">
        <f t="shared" si="0"/>
        <v>52987760</v>
      </c>
      <c r="S12" s="31">
        <f t="shared" si="0"/>
        <v>-8184467</v>
      </c>
      <c r="T12" s="31">
        <f t="shared" si="0"/>
        <v>-17390694</v>
      </c>
      <c r="U12" s="31">
        <f t="shared" si="0"/>
        <v>-39134816</v>
      </c>
      <c r="V12" s="31">
        <f t="shared" si="0"/>
        <v>-64709977</v>
      </c>
      <c r="W12" s="31">
        <f t="shared" si="0"/>
        <v>154321126</v>
      </c>
      <c r="X12" s="31">
        <f t="shared" si="0"/>
        <v>93266708</v>
      </c>
      <c r="Y12" s="31">
        <f t="shared" si="0"/>
        <v>61054418</v>
      </c>
      <c r="Z12" s="32">
        <f>+IF(X12&lt;&gt;0,+(Y12/X12)*100,0)</f>
        <v>65.46217756501066</v>
      </c>
      <c r="AA12" s="33">
        <f>SUM(AA6:AA11)</f>
        <v>93266708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13054833</v>
      </c>
      <c r="D17" s="18"/>
      <c r="E17" s="19">
        <v>13054833</v>
      </c>
      <c r="F17" s="20">
        <v>13054833</v>
      </c>
      <c r="G17" s="20">
        <v>65024888</v>
      </c>
      <c r="H17" s="20"/>
      <c r="I17" s="20"/>
      <c r="J17" s="20">
        <v>65024888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65024888</v>
      </c>
      <c r="X17" s="20">
        <v>13054833</v>
      </c>
      <c r="Y17" s="20">
        <v>51970055</v>
      </c>
      <c r="Z17" s="21">
        <v>398.09</v>
      </c>
      <c r="AA17" s="22">
        <v>13054833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999662212</v>
      </c>
      <c r="D19" s="18"/>
      <c r="E19" s="19">
        <v>1141752716</v>
      </c>
      <c r="F19" s="20">
        <v>1068292768</v>
      </c>
      <c r="G19" s="20">
        <v>786407829</v>
      </c>
      <c r="H19" s="20">
        <v>-1407416</v>
      </c>
      <c r="I19" s="20">
        <v>15350430</v>
      </c>
      <c r="J19" s="20">
        <v>800350843</v>
      </c>
      <c r="K19" s="20">
        <v>9673070</v>
      </c>
      <c r="L19" s="20">
        <v>4773886</v>
      </c>
      <c r="M19" s="20">
        <v>13711004</v>
      </c>
      <c r="N19" s="20">
        <v>28157960</v>
      </c>
      <c r="O19" s="20">
        <v>2940932</v>
      </c>
      <c r="P19" s="20">
        <v>7540230</v>
      </c>
      <c r="Q19" s="20">
        <v>-39619425</v>
      </c>
      <c r="R19" s="20">
        <v>-29138263</v>
      </c>
      <c r="S19" s="20">
        <v>-9361447</v>
      </c>
      <c r="T19" s="20">
        <v>5921134</v>
      </c>
      <c r="U19" s="20">
        <v>29295998</v>
      </c>
      <c r="V19" s="20">
        <v>25855685</v>
      </c>
      <c r="W19" s="20">
        <v>825226225</v>
      </c>
      <c r="X19" s="20">
        <v>1068292768</v>
      </c>
      <c r="Y19" s="20">
        <v>-243066543</v>
      </c>
      <c r="Z19" s="21">
        <v>-22.75</v>
      </c>
      <c r="AA19" s="22">
        <v>1068292768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2079603</v>
      </c>
      <c r="D22" s="18"/>
      <c r="E22" s="19">
        <v>3185203</v>
      </c>
      <c r="F22" s="20">
        <v>2731850</v>
      </c>
      <c r="G22" s="20">
        <v>1921274</v>
      </c>
      <c r="H22" s="20"/>
      <c r="I22" s="20"/>
      <c r="J22" s="20">
        <v>1921274</v>
      </c>
      <c r="K22" s="20"/>
      <c r="L22" s="20"/>
      <c r="M22" s="20"/>
      <c r="N22" s="20"/>
      <c r="O22" s="20"/>
      <c r="P22" s="20"/>
      <c r="Q22" s="20">
        <v>-101894</v>
      </c>
      <c r="R22" s="20">
        <v>-101894</v>
      </c>
      <c r="S22" s="20">
        <v>-102856</v>
      </c>
      <c r="T22" s="20"/>
      <c r="U22" s="20">
        <v>989000</v>
      </c>
      <c r="V22" s="20">
        <v>886144</v>
      </c>
      <c r="W22" s="20">
        <v>2705524</v>
      </c>
      <c r="X22" s="20">
        <v>2731850</v>
      </c>
      <c r="Y22" s="20">
        <v>-26326</v>
      </c>
      <c r="Z22" s="21">
        <v>-0.96</v>
      </c>
      <c r="AA22" s="22">
        <v>2731850</v>
      </c>
    </row>
    <row r="23" spans="1:27" ht="12.75">
      <c r="A23" s="23" t="s">
        <v>48</v>
      </c>
      <c r="B23" s="17"/>
      <c r="C23" s="18">
        <v>17719</v>
      </c>
      <c r="D23" s="18"/>
      <c r="E23" s="19">
        <v>17719</v>
      </c>
      <c r="F23" s="20">
        <v>17719</v>
      </c>
      <c r="G23" s="24">
        <v>17719</v>
      </c>
      <c r="H23" s="24"/>
      <c r="I23" s="24"/>
      <c r="J23" s="20">
        <v>17719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17719</v>
      </c>
      <c r="X23" s="20">
        <v>17719</v>
      </c>
      <c r="Y23" s="24"/>
      <c r="Z23" s="25"/>
      <c r="AA23" s="26">
        <v>17719</v>
      </c>
    </row>
    <row r="24" spans="1:27" ht="12.75">
      <c r="A24" s="27" t="s">
        <v>49</v>
      </c>
      <c r="B24" s="35"/>
      <c r="C24" s="29">
        <f aca="true" t="shared" si="1" ref="C24:Y24">SUM(C15:C23)</f>
        <v>1014814367</v>
      </c>
      <c r="D24" s="29">
        <f>SUM(D15:D23)</f>
        <v>0</v>
      </c>
      <c r="E24" s="36">
        <f t="shared" si="1"/>
        <v>1158010471</v>
      </c>
      <c r="F24" s="37">
        <f t="shared" si="1"/>
        <v>1084097170</v>
      </c>
      <c r="G24" s="37">
        <f t="shared" si="1"/>
        <v>853371710</v>
      </c>
      <c r="H24" s="37">
        <f t="shared" si="1"/>
        <v>-1407416</v>
      </c>
      <c r="I24" s="37">
        <f t="shared" si="1"/>
        <v>15350430</v>
      </c>
      <c r="J24" s="37">
        <f t="shared" si="1"/>
        <v>867314724</v>
      </c>
      <c r="K24" s="37">
        <f t="shared" si="1"/>
        <v>9673070</v>
      </c>
      <c r="L24" s="37">
        <f t="shared" si="1"/>
        <v>4773886</v>
      </c>
      <c r="M24" s="37">
        <f t="shared" si="1"/>
        <v>13711004</v>
      </c>
      <c r="N24" s="37">
        <f t="shared" si="1"/>
        <v>28157960</v>
      </c>
      <c r="O24" s="37">
        <f t="shared" si="1"/>
        <v>2940932</v>
      </c>
      <c r="P24" s="37">
        <f t="shared" si="1"/>
        <v>7540230</v>
      </c>
      <c r="Q24" s="37">
        <f t="shared" si="1"/>
        <v>-39721319</v>
      </c>
      <c r="R24" s="37">
        <f t="shared" si="1"/>
        <v>-29240157</v>
      </c>
      <c r="S24" s="37">
        <f t="shared" si="1"/>
        <v>-9464303</v>
      </c>
      <c r="T24" s="37">
        <f t="shared" si="1"/>
        <v>5921134</v>
      </c>
      <c r="U24" s="37">
        <f t="shared" si="1"/>
        <v>30284998</v>
      </c>
      <c r="V24" s="37">
        <f t="shared" si="1"/>
        <v>26741829</v>
      </c>
      <c r="W24" s="37">
        <f t="shared" si="1"/>
        <v>892974356</v>
      </c>
      <c r="X24" s="37">
        <f t="shared" si="1"/>
        <v>1084097170</v>
      </c>
      <c r="Y24" s="37">
        <f t="shared" si="1"/>
        <v>-191122814</v>
      </c>
      <c r="Z24" s="38">
        <f>+IF(X24&lt;&gt;0,+(Y24/X24)*100,0)</f>
        <v>-17.629675576037155</v>
      </c>
      <c r="AA24" s="39">
        <f>SUM(AA15:AA23)</f>
        <v>1084097170</v>
      </c>
    </row>
    <row r="25" spans="1:27" ht="12.75">
      <c r="A25" s="27" t="s">
        <v>50</v>
      </c>
      <c r="B25" s="28"/>
      <c r="C25" s="29">
        <f aca="true" t="shared" si="2" ref="C25:Y25">+C12+C24</f>
        <v>1143204750</v>
      </c>
      <c r="D25" s="29">
        <f>+D12+D24</f>
        <v>0</v>
      </c>
      <c r="E25" s="30">
        <f t="shared" si="2"/>
        <v>1286306089</v>
      </c>
      <c r="F25" s="31">
        <f t="shared" si="2"/>
        <v>1177363878</v>
      </c>
      <c r="G25" s="31">
        <f t="shared" si="2"/>
        <v>1058762302</v>
      </c>
      <c r="H25" s="31">
        <f t="shared" si="2"/>
        <v>-18221060</v>
      </c>
      <c r="I25" s="31">
        <f t="shared" si="2"/>
        <v>-14220257</v>
      </c>
      <c r="J25" s="31">
        <f t="shared" si="2"/>
        <v>1026320985</v>
      </c>
      <c r="K25" s="31">
        <f t="shared" si="2"/>
        <v>-16700759</v>
      </c>
      <c r="L25" s="31">
        <f t="shared" si="2"/>
        <v>-15753437</v>
      </c>
      <c r="M25" s="31">
        <f t="shared" si="2"/>
        <v>67649238</v>
      </c>
      <c r="N25" s="31">
        <f t="shared" si="2"/>
        <v>35195042</v>
      </c>
      <c r="O25" s="31">
        <f t="shared" si="2"/>
        <v>-27509598</v>
      </c>
      <c r="P25" s="31">
        <f t="shared" si="2"/>
        <v>48833873</v>
      </c>
      <c r="Q25" s="31">
        <f t="shared" si="2"/>
        <v>2423328</v>
      </c>
      <c r="R25" s="31">
        <f t="shared" si="2"/>
        <v>23747603</v>
      </c>
      <c r="S25" s="31">
        <f t="shared" si="2"/>
        <v>-17648770</v>
      </c>
      <c r="T25" s="31">
        <f t="shared" si="2"/>
        <v>-11469560</v>
      </c>
      <c r="U25" s="31">
        <f t="shared" si="2"/>
        <v>-8849818</v>
      </c>
      <c r="V25" s="31">
        <f t="shared" si="2"/>
        <v>-37968148</v>
      </c>
      <c r="W25" s="31">
        <f t="shared" si="2"/>
        <v>1047295482</v>
      </c>
      <c r="X25" s="31">
        <f t="shared" si="2"/>
        <v>1177363878</v>
      </c>
      <c r="Y25" s="31">
        <f t="shared" si="2"/>
        <v>-130068396</v>
      </c>
      <c r="Z25" s="32">
        <f>+IF(X25&lt;&gt;0,+(Y25/X25)*100,0)</f>
        <v>-11.047425390776258</v>
      </c>
      <c r="AA25" s="33">
        <f>+AA12+AA24</f>
        <v>1177363878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91505</v>
      </c>
      <c r="D31" s="18"/>
      <c r="E31" s="19">
        <v>91505</v>
      </c>
      <c r="F31" s="20">
        <v>91505</v>
      </c>
      <c r="G31" s="20">
        <v>89653</v>
      </c>
      <c r="H31" s="20">
        <v>6324</v>
      </c>
      <c r="I31" s="20">
        <v>4454</v>
      </c>
      <c r="J31" s="20">
        <v>100431</v>
      </c>
      <c r="K31" s="20">
        <v>-1834</v>
      </c>
      <c r="L31" s="20">
        <v>11800</v>
      </c>
      <c r="M31" s="20">
        <v>-4386</v>
      </c>
      <c r="N31" s="20">
        <v>5580</v>
      </c>
      <c r="O31" s="20">
        <v>1482</v>
      </c>
      <c r="P31" s="20">
        <v>-386</v>
      </c>
      <c r="Q31" s="20">
        <v>-1054</v>
      </c>
      <c r="R31" s="20">
        <v>42</v>
      </c>
      <c r="S31" s="20"/>
      <c r="T31" s="20"/>
      <c r="U31" s="20"/>
      <c r="V31" s="20"/>
      <c r="W31" s="20">
        <v>106053</v>
      </c>
      <c r="X31" s="20">
        <v>91505</v>
      </c>
      <c r="Y31" s="20">
        <v>14548</v>
      </c>
      <c r="Z31" s="21">
        <v>15.9</v>
      </c>
      <c r="AA31" s="22">
        <v>91505</v>
      </c>
    </row>
    <row r="32" spans="1:27" ht="12.75">
      <c r="A32" s="23" t="s">
        <v>56</v>
      </c>
      <c r="B32" s="17"/>
      <c r="C32" s="18">
        <v>56121243</v>
      </c>
      <c r="D32" s="18"/>
      <c r="E32" s="19">
        <v>56275565</v>
      </c>
      <c r="F32" s="20">
        <v>56275565</v>
      </c>
      <c r="G32" s="20">
        <v>21905642</v>
      </c>
      <c r="H32" s="20">
        <v>-12125330</v>
      </c>
      <c r="I32" s="20">
        <v>-5139266</v>
      </c>
      <c r="J32" s="20">
        <v>4641046</v>
      </c>
      <c r="K32" s="20">
        <v>-6532262</v>
      </c>
      <c r="L32" s="20">
        <v>-5570445</v>
      </c>
      <c r="M32" s="20">
        <v>4907134</v>
      </c>
      <c r="N32" s="20">
        <v>-7195573</v>
      </c>
      <c r="O32" s="20">
        <v>-18441965</v>
      </c>
      <c r="P32" s="20">
        <v>54355444</v>
      </c>
      <c r="Q32" s="20">
        <v>7753655</v>
      </c>
      <c r="R32" s="20">
        <v>43667134</v>
      </c>
      <c r="S32" s="20">
        <v>-1072446</v>
      </c>
      <c r="T32" s="20">
        <v>-3751058</v>
      </c>
      <c r="U32" s="20">
        <v>-24360241</v>
      </c>
      <c r="V32" s="20">
        <v>-29183745</v>
      </c>
      <c r="W32" s="20">
        <v>11928862</v>
      </c>
      <c r="X32" s="20">
        <v>56275565</v>
      </c>
      <c r="Y32" s="20">
        <v>-44346703</v>
      </c>
      <c r="Z32" s="21">
        <v>-78.8</v>
      </c>
      <c r="AA32" s="22">
        <v>56275565</v>
      </c>
    </row>
    <row r="33" spans="1:27" ht="12.75">
      <c r="A33" s="23" t="s">
        <v>57</v>
      </c>
      <c r="B33" s="17"/>
      <c r="C33" s="18">
        <v>-2831479</v>
      </c>
      <c r="D33" s="18"/>
      <c r="E33" s="19">
        <v>-2831479</v>
      </c>
      <c r="F33" s="20">
        <v>-2831479</v>
      </c>
      <c r="G33" s="20">
        <v>9612782</v>
      </c>
      <c r="H33" s="20"/>
      <c r="I33" s="20"/>
      <c r="J33" s="20">
        <v>9612782</v>
      </c>
      <c r="K33" s="20"/>
      <c r="L33" s="20"/>
      <c r="M33" s="20"/>
      <c r="N33" s="20"/>
      <c r="O33" s="20">
        <v>-162520</v>
      </c>
      <c r="P33" s="20"/>
      <c r="Q33" s="20"/>
      <c r="R33" s="20">
        <v>-162520</v>
      </c>
      <c r="S33" s="20"/>
      <c r="T33" s="20"/>
      <c r="U33" s="20"/>
      <c r="V33" s="20"/>
      <c r="W33" s="20">
        <v>9450262</v>
      </c>
      <c r="X33" s="20">
        <v>-2831479</v>
      </c>
      <c r="Y33" s="20">
        <v>12281741</v>
      </c>
      <c r="Z33" s="21">
        <v>-433.76</v>
      </c>
      <c r="AA33" s="22">
        <v>-2831479</v>
      </c>
    </row>
    <row r="34" spans="1:27" ht="12.75">
      <c r="A34" s="27" t="s">
        <v>58</v>
      </c>
      <c r="B34" s="28"/>
      <c r="C34" s="29">
        <f aca="true" t="shared" si="3" ref="C34:Y34">SUM(C29:C33)</f>
        <v>53381269</v>
      </c>
      <c r="D34" s="29">
        <f>SUM(D29:D33)</f>
        <v>0</v>
      </c>
      <c r="E34" s="30">
        <f t="shared" si="3"/>
        <v>53535591</v>
      </c>
      <c r="F34" s="31">
        <f t="shared" si="3"/>
        <v>53535591</v>
      </c>
      <c r="G34" s="31">
        <f t="shared" si="3"/>
        <v>31608077</v>
      </c>
      <c r="H34" s="31">
        <f t="shared" si="3"/>
        <v>-12119006</v>
      </c>
      <c r="I34" s="31">
        <f t="shared" si="3"/>
        <v>-5134812</v>
      </c>
      <c r="J34" s="31">
        <f t="shared" si="3"/>
        <v>14354259</v>
      </c>
      <c r="K34" s="31">
        <f t="shared" si="3"/>
        <v>-6534096</v>
      </c>
      <c r="L34" s="31">
        <f t="shared" si="3"/>
        <v>-5558645</v>
      </c>
      <c r="M34" s="31">
        <f t="shared" si="3"/>
        <v>4902748</v>
      </c>
      <c r="N34" s="31">
        <f t="shared" si="3"/>
        <v>-7189993</v>
      </c>
      <c r="O34" s="31">
        <f t="shared" si="3"/>
        <v>-18603003</v>
      </c>
      <c r="P34" s="31">
        <f t="shared" si="3"/>
        <v>54355058</v>
      </c>
      <c r="Q34" s="31">
        <f t="shared" si="3"/>
        <v>7752601</v>
      </c>
      <c r="R34" s="31">
        <f t="shared" si="3"/>
        <v>43504656</v>
      </c>
      <c r="S34" s="31">
        <f t="shared" si="3"/>
        <v>-1072446</v>
      </c>
      <c r="T34" s="31">
        <f t="shared" si="3"/>
        <v>-3751058</v>
      </c>
      <c r="U34" s="31">
        <f t="shared" si="3"/>
        <v>-24360241</v>
      </c>
      <c r="V34" s="31">
        <f t="shared" si="3"/>
        <v>-29183745</v>
      </c>
      <c r="W34" s="31">
        <f t="shared" si="3"/>
        <v>21485177</v>
      </c>
      <c r="X34" s="31">
        <f t="shared" si="3"/>
        <v>53535591</v>
      </c>
      <c r="Y34" s="31">
        <f t="shared" si="3"/>
        <v>-32050414</v>
      </c>
      <c r="Z34" s="32">
        <f>+IF(X34&lt;&gt;0,+(Y34/X34)*100,0)</f>
        <v>-59.86748890098178</v>
      </c>
      <c r="AA34" s="33">
        <f>SUM(AA29:AA33)</f>
        <v>53535591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6504364</v>
      </c>
      <c r="D38" s="18"/>
      <c r="E38" s="19">
        <v>8105610</v>
      </c>
      <c r="F38" s="20">
        <v>8105610</v>
      </c>
      <c r="G38" s="20">
        <v>3478372</v>
      </c>
      <c r="H38" s="20"/>
      <c r="I38" s="20">
        <v>-456766</v>
      </c>
      <c r="J38" s="20">
        <v>3021606</v>
      </c>
      <c r="K38" s="20"/>
      <c r="L38" s="20"/>
      <c r="M38" s="20"/>
      <c r="N38" s="20"/>
      <c r="O38" s="20">
        <v>-308367</v>
      </c>
      <c r="P38" s="20">
        <v>-42205</v>
      </c>
      <c r="Q38" s="20"/>
      <c r="R38" s="20">
        <v>-350572</v>
      </c>
      <c r="S38" s="20"/>
      <c r="T38" s="20">
        <v>-241684</v>
      </c>
      <c r="U38" s="20"/>
      <c r="V38" s="20">
        <v>-241684</v>
      </c>
      <c r="W38" s="20">
        <v>2429350</v>
      </c>
      <c r="X38" s="20">
        <v>8105610</v>
      </c>
      <c r="Y38" s="20">
        <v>-5676260</v>
      </c>
      <c r="Z38" s="21">
        <v>-70.03</v>
      </c>
      <c r="AA38" s="22">
        <v>8105610</v>
      </c>
    </row>
    <row r="39" spans="1:27" ht="12.75">
      <c r="A39" s="27" t="s">
        <v>61</v>
      </c>
      <c r="B39" s="35"/>
      <c r="C39" s="29">
        <f aca="true" t="shared" si="4" ref="C39:Y39">SUM(C37:C38)</f>
        <v>6504364</v>
      </c>
      <c r="D39" s="29">
        <f>SUM(D37:D38)</f>
        <v>0</v>
      </c>
      <c r="E39" s="36">
        <f t="shared" si="4"/>
        <v>8105610</v>
      </c>
      <c r="F39" s="37">
        <f t="shared" si="4"/>
        <v>8105610</v>
      </c>
      <c r="G39" s="37">
        <f t="shared" si="4"/>
        <v>3478372</v>
      </c>
      <c r="H39" s="37">
        <f t="shared" si="4"/>
        <v>0</v>
      </c>
      <c r="I39" s="37">
        <f t="shared" si="4"/>
        <v>-456766</v>
      </c>
      <c r="J39" s="37">
        <f t="shared" si="4"/>
        <v>3021606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-308367</v>
      </c>
      <c r="P39" s="37">
        <f t="shared" si="4"/>
        <v>-42205</v>
      </c>
      <c r="Q39" s="37">
        <f t="shared" si="4"/>
        <v>0</v>
      </c>
      <c r="R39" s="37">
        <f t="shared" si="4"/>
        <v>-350572</v>
      </c>
      <c r="S39" s="37">
        <f t="shared" si="4"/>
        <v>0</v>
      </c>
      <c r="T39" s="37">
        <f t="shared" si="4"/>
        <v>-241684</v>
      </c>
      <c r="U39" s="37">
        <f t="shared" si="4"/>
        <v>0</v>
      </c>
      <c r="V39" s="37">
        <f t="shared" si="4"/>
        <v>-241684</v>
      </c>
      <c r="W39" s="37">
        <f t="shared" si="4"/>
        <v>2429350</v>
      </c>
      <c r="X39" s="37">
        <f t="shared" si="4"/>
        <v>8105610</v>
      </c>
      <c r="Y39" s="37">
        <f t="shared" si="4"/>
        <v>-5676260</v>
      </c>
      <c r="Z39" s="38">
        <f>+IF(X39&lt;&gt;0,+(Y39/X39)*100,0)</f>
        <v>-70.02878253456556</v>
      </c>
      <c r="AA39" s="39">
        <f>SUM(AA37:AA38)</f>
        <v>8105610</v>
      </c>
    </row>
    <row r="40" spans="1:27" ht="12.75">
      <c r="A40" s="27" t="s">
        <v>62</v>
      </c>
      <c r="B40" s="28"/>
      <c r="C40" s="29">
        <f aca="true" t="shared" si="5" ref="C40:Y40">+C34+C39</f>
        <v>59885633</v>
      </c>
      <c r="D40" s="29">
        <f>+D34+D39</f>
        <v>0</v>
      </c>
      <c r="E40" s="30">
        <f t="shared" si="5"/>
        <v>61641201</v>
      </c>
      <c r="F40" s="31">
        <f t="shared" si="5"/>
        <v>61641201</v>
      </c>
      <c r="G40" s="31">
        <f t="shared" si="5"/>
        <v>35086449</v>
      </c>
      <c r="H40" s="31">
        <f t="shared" si="5"/>
        <v>-12119006</v>
      </c>
      <c r="I40" s="31">
        <f t="shared" si="5"/>
        <v>-5591578</v>
      </c>
      <c r="J40" s="31">
        <f t="shared" si="5"/>
        <v>17375865</v>
      </c>
      <c r="K40" s="31">
        <f t="shared" si="5"/>
        <v>-6534096</v>
      </c>
      <c r="L40" s="31">
        <f t="shared" si="5"/>
        <v>-5558645</v>
      </c>
      <c r="M40" s="31">
        <f t="shared" si="5"/>
        <v>4902748</v>
      </c>
      <c r="N40" s="31">
        <f t="shared" si="5"/>
        <v>-7189993</v>
      </c>
      <c r="O40" s="31">
        <f t="shared" si="5"/>
        <v>-18911370</v>
      </c>
      <c r="P40" s="31">
        <f t="shared" si="5"/>
        <v>54312853</v>
      </c>
      <c r="Q40" s="31">
        <f t="shared" si="5"/>
        <v>7752601</v>
      </c>
      <c r="R40" s="31">
        <f t="shared" si="5"/>
        <v>43154084</v>
      </c>
      <c r="S40" s="31">
        <f t="shared" si="5"/>
        <v>-1072446</v>
      </c>
      <c r="T40" s="31">
        <f t="shared" si="5"/>
        <v>-3992742</v>
      </c>
      <c r="U40" s="31">
        <f t="shared" si="5"/>
        <v>-24360241</v>
      </c>
      <c r="V40" s="31">
        <f t="shared" si="5"/>
        <v>-29425429</v>
      </c>
      <c r="W40" s="31">
        <f t="shared" si="5"/>
        <v>23914527</v>
      </c>
      <c r="X40" s="31">
        <f t="shared" si="5"/>
        <v>61641201</v>
      </c>
      <c r="Y40" s="31">
        <f t="shared" si="5"/>
        <v>-37726674</v>
      </c>
      <c r="Z40" s="32">
        <f>+IF(X40&lt;&gt;0,+(Y40/X40)*100,0)</f>
        <v>-61.20366473716176</v>
      </c>
      <c r="AA40" s="33">
        <f>+AA34+AA39</f>
        <v>61641201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1083319117</v>
      </c>
      <c r="D42" s="43">
        <f>+D25-D40</f>
        <v>0</v>
      </c>
      <c r="E42" s="44">
        <f t="shared" si="6"/>
        <v>1224664888</v>
      </c>
      <c r="F42" s="45">
        <f t="shared" si="6"/>
        <v>1115722677</v>
      </c>
      <c r="G42" s="45">
        <f t="shared" si="6"/>
        <v>1023675853</v>
      </c>
      <c r="H42" s="45">
        <f t="shared" si="6"/>
        <v>-6102054</v>
      </c>
      <c r="I42" s="45">
        <f t="shared" si="6"/>
        <v>-8628679</v>
      </c>
      <c r="J42" s="45">
        <f t="shared" si="6"/>
        <v>1008945120</v>
      </c>
      <c r="K42" s="45">
        <f t="shared" si="6"/>
        <v>-10166663</v>
      </c>
      <c r="L42" s="45">
        <f t="shared" si="6"/>
        <v>-10194792</v>
      </c>
      <c r="M42" s="45">
        <f t="shared" si="6"/>
        <v>62746490</v>
      </c>
      <c r="N42" s="45">
        <f t="shared" si="6"/>
        <v>42385035</v>
      </c>
      <c r="O42" s="45">
        <f t="shared" si="6"/>
        <v>-8598228</v>
      </c>
      <c r="P42" s="45">
        <f t="shared" si="6"/>
        <v>-5478980</v>
      </c>
      <c r="Q42" s="45">
        <f t="shared" si="6"/>
        <v>-5329273</v>
      </c>
      <c r="R42" s="45">
        <f t="shared" si="6"/>
        <v>-19406481</v>
      </c>
      <c r="S42" s="45">
        <f t="shared" si="6"/>
        <v>-16576324</v>
      </c>
      <c r="T42" s="45">
        <f t="shared" si="6"/>
        <v>-7476818</v>
      </c>
      <c r="U42" s="45">
        <f t="shared" si="6"/>
        <v>15510423</v>
      </c>
      <c r="V42" s="45">
        <f t="shared" si="6"/>
        <v>-8542719</v>
      </c>
      <c r="W42" s="45">
        <f t="shared" si="6"/>
        <v>1023380955</v>
      </c>
      <c r="X42" s="45">
        <f t="shared" si="6"/>
        <v>1115722677</v>
      </c>
      <c r="Y42" s="45">
        <f t="shared" si="6"/>
        <v>-92341722</v>
      </c>
      <c r="Z42" s="46">
        <f>+IF(X42&lt;&gt;0,+(Y42/X42)*100,0)</f>
        <v>-8.27640451373563</v>
      </c>
      <c r="AA42" s="47">
        <f>+AA25-AA40</f>
        <v>1115722677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1080862603</v>
      </c>
      <c r="D45" s="18"/>
      <c r="E45" s="19">
        <v>1055451870</v>
      </c>
      <c r="F45" s="20">
        <v>1089705763</v>
      </c>
      <c r="G45" s="20">
        <v>907965778</v>
      </c>
      <c r="H45" s="20">
        <v>27396</v>
      </c>
      <c r="I45" s="20">
        <v>4352</v>
      </c>
      <c r="J45" s="20">
        <v>907997526</v>
      </c>
      <c r="K45" s="20">
        <v>2940</v>
      </c>
      <c r="L45" s="20">
        <v>-5379</v>
      </c>
      <c r="M45" s="20"/>
      <c r="N45" s="20">
        <v>-2439</v>
      </c>
      <c r="O45" s="20"/>
      <c r="P45" s="20"/>
      <c r="Q45" s="20"/>
      <c r="R45" s="20"/>
      <c r="S45" s="20"/>
      <c r="T45" s="20"/>
      <c r="U45" s="20"/>
      <c r="V45" s="20"/>
      <c r="W45" s="20">
        <v>907995087</v>
      </c>
      <c r="X45" s="20">
        <v>1089705763</v>
      </c>
      <c r="Y45" s="20">
        <v>-181710676</v>
      </c>
      <c r="Z45" s="48">
        <v>-16.68</v>
      </c>
      <c r="AA45" s="22">
        <v>1089705763</v>
      </c>
    </row>
    <row r="46" spans="1:27" ht="12.75">
      <c r="A46" s="23" t="s">
        <v>67</v>
      </c>
      <c r="B46" s="17"/>
      <c r="C46" s="18">
        <v>26016917</v>
      </c>
      <c r="D46" s="18"/>
      <c r="E46" s="19">
        <v>26016917</v>
      </c>
      <c r="F46" s="20">
        <v>26016917</v>
      </c>
      <c r="G46" s="20">
        <v>26016917</v>
      </c>
      <c r="H46" s="20"/>
      <c r="I46" s="20"/>
      <c r="J46" s="20">
        <v>26016917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26016917</v>
      </c>
      <c r="X46" s="20">
        <v>26016917</v>
      </c>
      <c r="Y46" s="20"/>
      <c r="Z46" s="48"/>
      <c r="AA46" s="22">
        <v>26016917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1106879520</v>
      </c>
      <c r="D48" s="51">
        <f>SUM(D45:D47)</f>
        <v>0</v>
      </c>
      <c r="E48" s="52">
        <f t="shared" si="7"/>
        <v>1081468787</v>
      </c>
      <c r="F48" s="53">
        <f t="shared" si="7"/>
        <v>1115722680</v>
      </c>
      <c r="G48" s="53">
        <f t="shared" si="7"/>
        <v>933982695</v>
      </c>
      <c r="H48" s="53">
        <f t="shared" si="7"/>
        <v>27396</v>
      </c>
      <c r="I48" s="53">
        <f t="shared" si="7"/>
        <v>4352</v>
      </c>
      <c r="J48" s="53">
        <f t="shared" si="7"/>
        <v>934014443</v>
      </c>
      <c r="K48" s="53">
        <f t="shared" si="7"/>
        <v>2940</v>
      </c>
      <c r="L48" s="53">
        <f t="shared" si="7"/>
        <v>-5379</v>
      </c>
      <c r="M48" s="53">
        <f t="shared" si="7"/>
        <v>0</v>
      </c>
      <c r="N48" s="53">
        <f t="shared" si="7"/>
        <v>-2439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934012004</v>
      </c>
      <c r="X48" s="53">
        <f t="shared" si="7"/>
        <v>1115722680</v>
      </c>
      <c r="Y48" s="53">
        <f t="shared" si="7"/>
        <v>-181710676</v>
      </c>
      <c r="Z48" s="54">
        <f>+IF(X48&lt;&gt;0,+(Y48/X48)*100,0)</f>
        <v>-16.286365712311234</v>
      </c>
      <c r="AA48" s="55">
        <f>SUM(AA45:AA47)</f>
        <v>1115722680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123462632</v>
      </c>
      <c r="D6" s="18"/>
      <c r="E6" s="19">
        <v>1200795</v>
      </c>
      <c r="F6" s="20">
        <v>7214424</v>
      </c>
      <c r="G6" s="20">
        <v>248927303</v>
      </c>
      <c r="H6" s="20">
        <v>-23274601</v>
      </c>
      <c r="I6" s="20">
        <v>-28159350</v>
      </c>
      <c r="J6" s="20">
        <v>197493352</v>
      </c>
      <c r="K6" s="20">
        <v>-27772217</v>
      </c>
      <c r="L6" s="20">
        <v>-14402558</v>
      </c>
      <c r="M6" s="20">
        <v>67487934</v>
      </c>
      <c r="N6" s="20">
        <v>25313159</v>
      </c>
      <c r="O6" s="20">
        <v>-19601941</v>
      </c>
      <c r="P6" s="20">
        <v>-6423367</v>
      </c>
      <c r="Q6" s="20">
        <v>54256197</v>
      </c>
      <c r="R6" s="20">
        <v>28230889</v>
      </c>
      <c r="S6" s="20">
        <v>-15437718</v>
      </c>
      <c r="T6" s="20">
        <v>-26884457</v>
      </c>
      <c r="U6" s="20">
        <v>-35506786</v>
      </c>
      <c r="V6" s="20">
        <v>-77828961</v>
      </c>
      <c r="W6" s="20">
        <v>173208439</v>
      </c>
      <c r="X6" s="20">
        <v>7214424</v>
      </c>
      <c r="Y6" s="20">
        <v>165994015</v>
      </c>
      <c r="Z6" s="21">
        <v>2300.86</v>
      </c>
      <c r="AA6" s="22">
        <v>7214424</v>
      </c>
    </row>
    <row r="7" spans="1:27" ht="12.75">
      <c r="A7" s="23" t="s">
        <v>34</v>
      </c>
      <c r="B7" s="17"/>
      <c r="C7" s="18"/>
      <c r="D7" s="18"/>
      <c r="E7" s="19">
        <v>80429923</v>
      </c>
      <c r="F7" s="20">
        <v>119500775</v>
      </c>
      <c r="G7" s="20"/>
      <c r="H7" s="20"/>
      <c r="I7" s="20">
        <v>5945</v>
      </c>
      <c r="J7" s="20">
        <v>5945</v>
      </c>
      <c r="K7" s="20">
        <v>951902</v>
      </c>
      <c r="L7" s="20">
        <v>4330</v>
      </c>
      <c r="M7" s="20">
        <v>4495</v>
      </c>
      <c r="N7" s="20">
        <v>960727</v>
      </c>
      <c r="O7" s="20">
        <v>4416</v>
      </c>
      <c r="P7" s="20">
        <v>-207664</v>
      </c>
      <c r="Q7" s="20">
        <v>6741</v>
      </c>
      <c r="R7" s="20">
        <v>-196507</v>
      </c>
      <c r="S7" s="20">
        <v>2353</v>
      </c>
      <c r="T7" s="20">
        <v>2027</v>
      </c>
      <c r="U7" s="20">
        <v>1751</v>
      </c>
      <c r="V7" s="20">
        <v>6131</v>
      </c>
      <c r="W7" s="20">
        <v>776296</v>
      </c>
      <c r="X7" s="20">
        <v>119500775</v>
      </c>
      <c r="Y7" s="20">
        <v>-118724479</v>
      </c>
      <c r="Z7" s="21">
        <v>-99.35</v>
      </c>
      <c r="AA7" s="22">
        <v>119500775</v>
      </c>
    </row>
    <row r="8" spans="1:27" ht="12.75">
      <c r="A8" s="23" t="s">
        <v>35</v>
      </c>
      <c r="B8" s="17"/>
      <c r="C8" s="18">
        <v>29712361</v>
      </c>
      <c r="D8" s="18"/>
      <c r="E8" s="19">
        <v>32795111</v>
      </c>
      <c r="F8" s="20">
        <v>26919556</v>
      </c>
      <c r="G8" s="20">
        <v>39029013</v>
      </c>
      <c r="H8" s="20">
        <v>2436661</v>
      </c>
      <c r="I8" s="20">
        <v>3125940</v>
      </c>
      <c r="J8" s="20">
        <v>44591614</v>
      </c>
      <c r="K8" s="20">
        <v>3078732</v>
      </c>
      <c r="L8" s="20">
        <v>1275001</v>
      </c>
      <c r="M8" s="20">
        <v>1626445</v>
      </c>
      <c r="N8" s="20">
        <v>5980178</v>
      </c>
      <c r="O8" s="20">
        <v>1874986</v>
      </c>
      <c r="P8" s="20">
        <v>-830531</v>
      </c>
      <c r="Q8" s="20">
        <v>-2642341</v>
      </c>
      <c r="R8" s="20">
        <v>-1597886</v>
      </c>
      <c r="S8" s="20">
        <v>1901994</v>
      </c>
      <c r="T8" s="20">
        <v>-473012</v>
      </c>
      <c r="U8" s="20">
        <v>464298</v>
      </c>
      <c r="V8" s="20">
        <v>1893280</v>
      </c>
      <c r="W8" s="20">
        <v>50867186</v>
      </c>
      <c r="X8" s="20">
        <v>26919556</v>
      </c>
      <c r="Y8" s="20">
        <v>23947630</v>
      </c>
      <c r="Z8" s="21">
        <v>88.96</v>
      </c>
      <c r="AA8" s="22">
        <v>26919556</v>
      </c>
    </row>
    <row r="9" spans="1:27" ht="12.75">
      <c r="A9" s="23" t="s">
        <v>36</v>
      </c>
      <c r="B9" s="17"/>
      <c r="C9" s="18">
        <v>61441244</v>
      </c>
      <c r="D9" s="18"/>
      <c r="E9" s="19">
        <v>30659156</v>
      </c>
      <c r="F9" s="20">
        <v>55393125</v>
      </c>
      <c r="G9" s="20">
        <v>58695727</v>
      </c>
      <c r="H9" s="20">
        <v>2076130</v>
      </c>
      <c r="I9" s="20">
        <v>2757149</v>
      </c>
      <c r="J9" s="20">
        <v>63529006</v>
      </c>
      <c r="K9" s="20">
        <v>-1145084</v>
      </c>
      <c r="L9" s="20">
        <v>613155</v>
      </c>
      <c r="M9" s="20">
        <v>2723846</v>
      </c>
      <c r="N9" s="20">
        <v>2191917</v>
      </c>
      <c r="O9" s="20">
        <v>-2004189</v>
      </c>
      <c r="P9" s="20">
        <v>228761</v>
      </c>
      <c r="Q9" s="20">
        <v>1207712</v>
      </c>
      <c r="R9" s="20">
        <v>-567716</v>
      </c>
      <c r="S9" s="20">
        <v>1078872</v>
      </c>
      <c r="T9" s="20">
        <v>2141036</v>
      </c>
      <c r="U9" s="20">
        <v>795593</v>
      </c>
      <c r="V9" s="20">
        <v>4015501</v>
      </c>
      <c r="W9" s="20">
        <v>69168708</v>
      </c>
      <c r="X9" s="20">
        <v>55393125</v>
      </c>
      <c r="Y9" s="20">
        <v>13775583</v>
      </c>
      <c r="Z9" s="21">
        <v>24.87</v>
      </c>
      <c r="AA9" s="22">
        <v>55393125</v>
      </c>
    </row>
    <row r="10" spans="1:27" ht="12.75">
      <c r="A10" s="23" t="s">
        <v>37</v>
      </c>
      <c r="B10" s="17"/>
      <c r="C10" s="18"/>
      <c r="D10" s="18"/>
      <c r="E10" s="19">
        <v>2400000</v>
      </c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1271226</v>
      </c>
      <c r="D11" s="18"/>
      <c r="E11" s="19">
        <v>320000</v>
      </c>
      <c r="F11" s="20">
        <v>1271227</v>
      </c>
      <c r="G11" s="20">
        <v>1390507</v>
      </c>
      <c r="H11" s="20">
        <v>275450</v>
      </c>
      <c r="I11" s="20">
        <v>106291</v>
      </c>
      <c r="J11" s="20">
        <v>1772248</v>
      </c>
      <c r="K11" s="20">
        <v>-215307</v>
      </c>
      <c r="L11" s="20">
        <v>-83777</v>
      </c>
      <c r="M11" s="20">
        <v>532440</v>
      </c>
      <c r="N11" s="20">
        <v>233356</v>
      </c>
      <c r="O11" s="20">
        <v>398790</v>
      </c>
      <c r="P11" s="20">
        <v>1232801</v>
      </c>
      <c r="Q11" s="20">
        <v>-89401</v>
      </c>
      <c r="R11" s="20">
        <v>1542190</v>
      </c>
      <c r="S11" s="20">
        <v>-200000</v>
      </c>
      <c r="T11" s="20">
        <v>-106120</v>
      </c>
      <c r="U11" s="20">
        <v>-814710</v>
      </c>
      <c r="V11" s="20">
        <v>-1120830</v>
      </c>
      <c r="W11" s="20">
        <v>2426964</v>
      </c>
      <c r="X11" s="20">
        <v>1271227</v>
      </c>
      <c r="Y11" s="20">
        <v>1155737</v>
      </c>
      <c r="Z11" s="21">
        <v>90.92</v>
      </c>
      <c r="AA11" s="22">
        <v>1271227</v>
      </c>
    </row>
    <row r="12" spans="1:27" ht="12.75">
      <c r="A12" s="27" t="s">
        <v>39</v>
      </c>
      <c r="B12" s="28"/>
      <c r="C12" s="29">
        <f aca="true" t="shared" si="0" ref="C12:Y12">SUM(C6:C11)</f>
        <v>215887463</v>
      </c>
      <c r="D12" s="29">
        <f>SUM(D6:D11)</f>
        <v>0</v>
      </c>
      <c r="E12" s="30">
        <f t="shared" si="0"/>
        <v>147804985</v>
      </c>
      <c r="F12" s="31">
        <f t="shared" si="0"/>
        <v>210299107</v>
      </c>
      <c r="G12" s="31">
        <f t="shared" si="0"/>
        <v>348042550</v>
      </c>
      <c r="H12" s="31">
        <f t="shared" si="0"/>
        <v>-18486360</v>
      </c>
      <c r="I12" s="31">
        <f t="shared" si="0"/>
        <v>-22164025</v>
      </c>
      <c r="J12" s="31">
        <f t="shared" si="0"/>
        <v>307392165</v>
      </c>
      <c r="K12" s="31">
        <f t="shared" si="0"/>
        <v>-25101974</v>
      </c>
      <c r="L12" s="31">
        <f t="shared" si="0"/>
        <v>-12593849</v>
      </c>
      <c r="M12" s="31">
        <f t="shared" si="0"/>
        <v>72375160</v>
      </c>
      <c r="N12" s="31">
        <f t="shared" si="0"/>
        <v>34679337</v>
      </c>
      <c r="O12" s="31">
        <f t="shared" si="0"/>
        <v>-19327938</v>
      </c>
      <c r="P12" s="31">
        <f t="shared" si="0"/>
        <v>-6000000</v>
      </c>
      <c r="Q12" s="31">
        <f t="shared" si="0"/>
        <v>52738908</v>
      </c>
      <c r="R12" s="31">
        <f t="shared" si="0"/>
        <v>27410970</v>
      </c>
      <c r="S12" s="31">
        <f t="shared" si="0"/>
        <v>-12654499</v>
      </c>
      <c r="T12" s="31">
        <f t="shared" si="0"/>
        <v>-25320526</v>
      </c>
      <c r="U12" s="31">
        <f t="shared" si="0"/>
        <v>-35059854</v>
      </c>
      <c r="V12" s="31">
        <f t="shared" si="0"/>
        <v>-73034879</v>
      </c>
      <c r="W12" s="31">
        <f t="shared" si="0"/>
        <v>296447593</v>
      </c>
      <c r="X12" s="31">
        <f t="shared" si="0"/>
        <v>210299107</v>
      </c>
      <c r="Y12" s="31">
        <f t="shared" si="0"/>
        <v>86148486</v>
      </c>
      <c r="Z12" s="32">
        <f>+IF(X12&lt;&gt;0,+(Y12/X12)*100,0)</f>
        <v>40.96474170953089</v>
      </c>
      <c r="AA12" s="33">
        <f>SUM(AA6:AA11)</f>
        <v>210299107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>
        <v>-708478</v>
      </c>
      <c r="V16" s="24">
        <v>-708478</v>
      </c>
      <c r="W16" s="24">
        <v>-708478</v>
      </c>
      <c r="X16" s="20"/>
      <c r="Y16" s="24">
        <v>-708478</v>
      </c>
      <c r="Z16" s="25"/>
      <c r="AA16" s="26"/>
    </row>
    <row r="17" spans="1:27" ht="12.75">
      <c r="A17" s="23" t="s">
        <v>43</v>
      </c>
      <c r="B17" s="17"/>
      <c r="C17" s="18">
        <v>25097000</v>
      </c>
      <c r="D17" s="18"/>
      <c r="E17" s="19">
        <v>6744870</v>
      </c>
      <c r="F17" s="20">
        <v>25097000</v>
      </c>
      <c r="G17" s="20">
        <v>6131700</v>
      </c>
      <c r="H17" s="20"/>
      <c r="I17" s="20"/>
      <c r="J17" s="20">
        <v>6131700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6131700</v>
      </c>
      <c r="X17" s="20">
        <v>25097000</v>
      </c>
      <c r="Y17" s="20">
        <v>-18965300</v>
      </c>
      <c r="Z17" s="21">
        <v>-75.57</v>
      </c>
      <c r="AA17" s="22">
        <v>25097000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648433028</v>
      </c>
      <c r="D19" s="18"/>
      <c r="E19" s="19">
        <v>804424494</v>
      </c>
      <c r="F19" s="20">
        <v>633415835</v>
      </c>
      <c r="G19" s="20">
        <v>695539728</v>
      </c>
      <c r="H19" s="20">
        <v>6964241</v>
      </c>
      <c r="I19" s="20">
        <v>-38772809</v>
      </c>
      <c r="J19" s="20">
        <v>663731160</v>
      </c>
      <c r="K19" s="20">
        <v>526027</v>
      </c>
      <c r="L19" s="20">
        <v>3975896</v>
      </c>
      <c r="M19" s="20">
        <v>3623951</v>
      </c>
      <c r="N19" s="20">
        <v>8125874</v>
      </c>
      <c r="O19" s="20">
        <v>-66507152</v>
      </c>
      <c r="P19" s="20">
        <v>-260142</v>
      </c>
      <c r="Q19" s="20">
        <v>3678595</v>
      </c>
      <c r="R19" s="20">
        <v>-63088699</v>
      </c>
      <c r="S19" s="20">
        <v>-2868560</v>
      </c>
      <c r="T19" s="20">
        <v>6419052</v>
      </c>
      <c r="U19" s="20">
        <v>44339374</v>
      </c>
      <c r="V19" s="20">
        <v>47889866</v>
      </c>
      <c r="W19" s="20">
        <v>656658201</v>
      </c>
      <c r="X19" s="20">
        <v>633415835</v>
      </c>
      <c r="Y19" s="20">
        <v>23242366</v>
      </c>
      <c r="Z19" s="21">
        <v>3.67</v>
      </c>
      <c r="AA19" s="22">
        <v>633415835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329027</v>
      </c>
      <c r="D22" s="18"/>
      <c r="E22" s="19">
        <v>580675</v>
      </c>
      <c r="F22" s="20"/>
      <c r="G22" s="20">
        <v>291150</v>
      </c>
      <c r="H22" s="20"/>
      <c r="I22" s="20">
        <v>-74534</v>
      </c>
      <c r="J22" s="20">
        <v>216616</v>
      </c>
      <c r="K22" s="20">
        <v>-37878</v>
      </c>
      <c r="L22" s="20">
        <v>-36656</v>
      </c>
      <c r="M22" s="20">
        <v>-37878</v>
      </c>
      <c r="N22" s="20">
        <v>-112412</v>
      </c>
      <c r="O22" s="20">
        <v>-37878</v>
      </c>
      <c r="P22" s="20">
        <v>-33060</v>
      </c>
      <c r="Q22" s="20">
        <v>-2159</v>
      </c>
      <c r="R22" s="20">
        <v>-73097</v>
      </c>
      <c r="S22" s="20">
        <v>-2094</v>
      </c>
      <c r="T22" s="20">
        <v>-2164</v>
      </c>
      <c r="U22" s="20">
        <v>-2094</v>
      </c>
      <c r="V22" s="20">
        <v>-6352</v>
      </c>
      <c r="W22" s="20">
        <v>24755</v>
      </c>
      <c r="X22" s="20"/>
      <c r="Y22" s="20">
        <v>24755</v>
      </c>
      <c r="Z22" s="21"/>
      <c r="AA22" s="22"/>
    </row>
    <row r="23" spans="1:27" ht="12.75">
      <c r="A23" s="23" t="s">
        <v>48</v>
      </c>
      <c r="B23" s="17"/>
      <c r="C23" s="18">
        <v>1230799</v>
      </c>
      <c r="D23" s="18"/>
      <c r="E23" s="19"/>
      <c r="F23" s="20">
        <v>1230799</v>
      </c>
      <c r="G23" s="24">
        <v>1230799</v>
      </c>
      <c r="H23" s="24"/>
      <c r="I23" s="24"/>
      <c r="J23" s="20">
        <v>1230799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1230799</v>
      </c>
      <c r="X23" s="20">
        <v>1230799</v>
      </c>
      <c r="Y23" s="24"/>
      <c r="Z23" s="25"/>
      <c r="AA23" s="26">
        <v>1230799</v>
      </c>
    </row>
    <row r="24" spans="1:27" ht="12.75">
      <c r="A24" s="27" t="s">
        <v>49</v>
      </c>
      <c r="B24" s="35"/>
      <c r="C24" s="29">
        <f aca="true" t="shared" si="1" ref="C24:Y24">SUM(C15:C23)</f>
        <v>675089854</v>
      </c>
      <c r="D24" s="29">
        <f>SUM(D15:D23)</f>
        <v>0</v>
      </c>
      <c r="E24" s="36">
        <f t="shared" si="1"/>
        <v>811750039</v>
      </c>
      <c r="F24" s="37">
        <f t="shared" si="1"/>
        <v>659743634</v>
      </c>
      <c r="G24" s="37">
        <f t="shared" si="1"/>
        <v>703193377</v>
      </c>
      <c r="H24" s="37">
        <f t="shared" si="1"/>
        <v>6964241</v>
      </c>
      <c r="I24" s="37">
        <f t="shared" si="1"/>
        <v>-38847343</v>
      </c>
      <c r="J24" s="37">
        <f t="shared" si="1"/>
        <v>671310275</v>
      </c>
      <c r="K24" s="37">
        <f t="shared" si="1"/>
        <v>488149</v>
      </c>
      <c r="L24" s="37">
        <f t="shared" si="1"/>
        <v>3939240</v>
      </c>
      <c r="M24" s="37">
        <f t="shared" si="1"/>
        <v>3586073</v>
      </c>
      <c r="N24" s="37">
        <f t="shared" si="1"/>
        <v>8013462</v>
      </c>
      <c r="O24" s="37">
        <f t="shared" si="1"/>
        <v>-66545030</v>
      </c>
      <c r="P24" s="37">
        <f t="shared" si="1"/>
        <v>-293202</v>
      </c>
      <c r="Q24" s="37">
        <f t="shared" si="1"/>
        <v>3676436</v>
      </c>
      <c r="R24" s="37">
        <f t="shared" si="1"/>
        <v>-63161796</v>
      </c>
      <c r="S24" s="37">
        <f t="shared" si="1"/>
        <v>-2870654</v>
      </c>
      <c r="T24" s="37">
        <f t="shared" si="1"/>
        <v>6416888</v>
      </c>
      <c r="U24" s="37">
        <f t="shared" si="1"/>
        <v>43628802</v>
      </c>
      <c r="V24" s="37">
        <f t="shared" si="1"/>
        <v>47175036</v>
      </c>
      <c r="W24" s="37">
        <f t="shared" si="1"/>
        <v>663336977</v>
      </c>
      <c r="X24" s="37">
        <f t="shared" si="1"/>
        <v>659743634</v>
      </c>
      <c r="Y24" s="37">
        <f t="shared" si="1"/>
        <v>3593343</v>
      </c>
      <c r="Z24" s="38">
        <f>+IF(X24&lt;&gt;0,+(Y24/X24)*100,0)</f>
        <v>0.5446574722083639</v>
      </c>
      <c r="AA24" s="39">
        <f>SUM(AA15:AA23)</f>
        <v>659743634</v>
      </c>
    </row>
    <row r="25" spans="1:27" ht="12.75">
      <c r="A25" s="27" t="s">
        <v>50</v>
      </c>
      <c r="B25" s="28"/>
      <c r="C25" s="29">
        <f aca="true" t="shared" si="2" ref="C25:Y25">+C12+C24</f>
        <v>890977317</v>
      </c>
      <c r="D25" s="29">
        <f>+D12+D24</f>
        <v>0</v>
      </c>
      <c r="E25" s="30">
        <f t="shared" si="2"/>
        <v>959555024</v>
      </c>
      <c r="F25" s="31">
        <f t="shared" si="2"/>
        <v>870042741</v>
      </c>
      <c r="G25" s="31">
        <f t="shared" si="2"/>
        <v>1051235927</v>
      </c>
      <c r="H25" s="31">
        <f t="shared" si="2"/>
        <v>-11522119</v>
      </c>
      <c r="I25" s="31">
        <f t="shared" si="2"/>
        <v>-61011368</v>
      </c>
      <c r="J25" s="31">
        <f t="shared" si="2"/>
        <v>978702440</v>
      </c>
      <c r="K25" s="31">
        <f t="shared" si="2"/>
        <v>-24613825</v>
      </c>
      <c r="L25" s="31">
        <f t="shared" si="2"/>
        <v>-8654609</v>
      </c>
      <c r="M25" s="31">
        <f t="shared" si="2"/>
        <v>75961233</v>
      </c>
      <c r="N25" s="31">
        <f t="shared" si="2"/>
        <v>42692799</v>
      </c>
      <c r="O25" s="31">
        <f t="shared" si="2"/>
        <v>-85872968</v>
      </c>
      <c r="P25" s="31">
        <f t="shared" si="2"/>
        <v>-6293202</v>
      </c>
      <c r="Q25" s="31">
        <f t="shared" si="2"/>
        <v>56415344</v>
      </c>
      <c r="R25" s="31">
        <f t="shared" si="2"/>
        <v>-35750826</v>
      </c>
      <c r="S25" s="31">
        <f t="shared" si="2"/>
        <v>-15525153</v>
      </c>
      <c r="T25" s="31">
        <f t="shared" si="2"/>
        <v>-18903638</v>
      </c>
      <c r="U25" s="31">
        <f t="shared" si="2"/>
        <v>8568948</v>
      </c>
      <c r="V25" s="31">
        <f t="shared" si="2"/>
        <v>-25859843</v>
      </c>
      <c r="W25" s="31">
        <f t="shared" si="2"/>
        <v>959784570</v>
      </c>
      <c r="X25" s="31">
        <f t="shared" si="2"/>
        <v>870042741</v>
      </c>
      <c r="Y25" s="31">
        <f t="shared" si="2"/>
        <v>89741829</v>
      </c>
      <c r="Z25" s="32">
        <f>+IF(X25&lt;&gt;0,+(Y25/X25)*100,0)</f>
        <v>10.314646024958906</v>
      </c>
      <c r="AA25" s="33">
        <f>+AA12+AA24</f>
        <v>870042741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479138</v>
      </c>
      <c r="D31" s="18"/>
      <c r="E31" s="19">
        <v>457169</v>
      </c>
      <c r="F31" s="20">
        <v>529233</v>
      </c>
      <c r="G31" s="20">
        <v>480638</v>
      </c>
      <c r="H31" s="20">
        <v>270</v>
      </c>
      <c r="I31" s="20">
        <v>-3047</v>
      </c>
      <c r="J31" s="20">
        <v>477861</v>
      </c>
      <c r="K31" s="20">
        <v>-3662</v>
      </c>
      <c r="L31" s="20">
        <v>-3634</v>
      </c>
      <c r="M31" s="20">
        <v>-6108</v>
      </c>
      <c r="N31" s="20">
        <v>-13404</v>
      </c>
      <c r="O31" s="20">
        <v>-3826</v>
      </c>
      <c r="P31" s="20">
        <v>-615</v>
      </c>
      <c r="Q31" s="20"/>
      <c r="R31" s="20">
        <v>-4441</v>
      </c>
      <c r="S31" s="20"/>
      <c r="T31" s="20"/>
      <c r="U31" s="20">
        <v>-3000</v>
      </c>
      <c r="V31" s="20">
        <v>-3000</v>
      </c>
      <c r="W31" s="20">
        <v>457016</v>
      </c>
      <c r="X31" s="20">
        <v>529233</v>
      </c>
      <c r="Y31" s="20">
        <v>-72217</v>
      </c>
      <c r="Z31" s="21">
        <v>-13.65</v>
      </c>
      <c r="AA31" s="22">
        <v>529233</v>
      </c>
    </row>
    <row r="32" spans="1:27" ht="12.75">
      <c r="A32" s="23" t="s">
        <v>56</v>
      </c>
      <c r="B32" s="17"/>
      <c r="C32" s="18">
        <v>44582084</v>
      </c>
      <c r="D32" s="18"/>
      <c r="E32" s="19">
        <v>34452652</v>
      </c>
      <c r="F32" s="20">
        <v>32449322</v>
      </c>
      <c r="G32" s="20">
        <v>56842391</v>
      </c>
      <c r="H32" s="20">
        <v>-17482428</v>
      </c>
      <c r="I32" s="20">
        <v>-8483785</v>
      </c>
      <c r="J32" s="20">
        <v>30876178</v>
      </c>
      <c r="K32" s="20">
        <v>14699733</v>
      </c>
      <c r="L32" s="20">
        <v>957606</v>
      </c>
      <c r="M32" s="20">
        <v>3770415</v>
      </c>
      <c r="N32" s="20">
        <v>19427754</v>
      </c>
      <c r="O32" s="20">
        <v>-1710048</v>
      </c>
      <c r="P32" s="20">
        <v>5600520</v>
      </c>
      <c r="Q32" s="20">
        <v>10961649</v>
      </c>
      <c r="R32" s="20">
        <v>14852121</v>
      </c>
      <c r="S32" s="20">
        <v>8477646</v>
      </c>
      <c r="T32" s="20">
        <v>-7424963</v>
      </c>
      <c r="U32" s="20">
        <v>-14421744</v>
      </c>
      <c r="V32" s="20">
        <v>-13369061</v>
      </c>
      <c r="W32" s="20">
        <v>51786992</v>
      </c>
      <c r="X32" s="20">
        <v>32449322</v>
      </c>
      <c r="Y32" s="20">
        <v>19337670</v>
      </c>
      <c r="Z32" s="21">
        <v>59.59</v>
      </c>
      <c r="AA32" s="22">
        <v>32449322</v>
      </c>
    </row>
    <row r="33" spans="1:27" ht="12.75">
      <c r="A33" s="23" t="s">
        <v>57</v>
      </c>
      <c r="B33" s="17"/>
      <c r="C33" s="18">
        <v>17471207</v>
      </c>
      <c r="D33" s="18"/>
      <c r="E33" s="19">
        <v>9405329</v>
      </c>
      <c r="F33" s="20">
        <v>18471228</v>
      </c>
      <c r="G33" s="20">
        <v>21438729</v>
      </c>
      <c r="H33" s="20"/>
      <c r="I33" s="20"/>
      <c r="J33" s="20">
        <v>21438729</v>
      </c>
      <c r="K33" s="20"/>
      <c r="L33" s="20"/>
      <c r="M33" s="20"/>
      <c r="N33" s="20"/>
      <c r="O33" s="20">
        <v>259224</v>
      </c>
      <c r="P33" s="20"/>
      <c r="Q33" s="20"/>
      <c r="R33" s="20">
        <v>259224</v>
      </c>
      <c r="S33" s="20">
        <v>253738</v>
      </c>
      <c r="T33" s="20">
        <v>-614650</v>
      </c>
      <c r="U33" s="20"/>
      <c r="V33" s="20">
        <v>-360912</v>
      </c>
      <c r="W33" s="20">
        <v>21337041</v>
      </c>
      <c r="X33" s="20">
        <v>18471228</v>
      </c>
      <c r="Y33" s="20">
        <v>2865813</v>
      </c>
      <c r="Z33" s="21">
        <v>15.52</v>
      </c>
      <c r="AA33" s="22">
        <v>18471228</v>
      </c>
    </row>
    <row r="34" spans="1:27" ht="12.75">
      <c r="A34" s="27" t="s">
        <v>58</v>
      </c>
      <c r="B34" s="28"/>
      <c r="C34" s="29">
        <f aca="true" t="shared" si="3" ref="C34:Y34">SUM(C29:C33)</f>
        <v>62532429</v>
      </c>
      <c r="D34" s="29">
        <f>SUM(D29:D33)</f>
        <v>0</v>
      </c>
      <c r="E34" s="30">
        <f t="shared" si="3"/>
        <v>44315150</v>
      </c>
      <c r="F34" s="31">
        <f t="shared" si="3"/>
        <v>51449783</v>
      </c>
      <c r="G34" s="31">
        <f t="shared" si="3"/>
        <v>78761758</v>
      </c>
      <c r="H34" s="31">
        <f t="shared" si="3"/>
        <v>-17482158</v>
      </c>
      <c r="I34" s="31">
        <f t="shared" si="3"/>
        <v>-8486832</v>
      </c>
      <c r="J34" s="31">
        <f t="shared" si="3"/>
        <v>52792768</v>
      </c>
      <c r="K34" s="31">
        <f t="shared" si="3"/>
        <v>14696071</v>
      </c>
      <c r="L34" s="31">
        <f t="shared" si="3"/>
        <v>953972</v>
      </c>
      <c r="M34" s="31">
        <f t="shared" si="3"/>
        <v>3764307</v>
      </c>
      <c r="N34" s="31">
        <f t="shared" si="3"/>
        <v>19414350</v>
      </c>
      <c r="O34" s="31">
        <f t="shared" si="3"/>
        <v>-1454650</v>
      </c>
      <c r="P34" s="31">
        <f t="shared" si="3"/>
        <v>5599905</v>
      </c>
      <c r="Q34" s="31">
        <f t="shared" si="3"/>
        <v>10961649</v>
      </c>
      <c r="R34" s="31">
        <f t="shared" si="3"/>
        <v>15106904</v>
      </c>
      <c r="S34" s="31">
        <f t="shared" si="3"/>
        <v>8731384</v>
      </c>
      <c r="T34" s="31">
        <f t="shared" si="3"/>
        <v>-8039613</v>
      </c>
      <c r="U34" s="31">
        <f t="shared" si="3"/>
        <v>-14424744</v>
      </c>
      <c r="V34" s="31">
        <f t="shared" si="3"/>
        <v>-13732973</v>
      </c>
      <c r="W34" s="31">
        <f t="shared" si="3"/>
        <v>73581049</v>
      </c>
      <c r="X34" s="31">
        <f t="shared" si="3"/>
        <v>51449783</v>
      </c>
      <c r="Y34" s="31">
        <f t="shared" si="3"/>
        <v>22131266</v>
      </c>
      <c r="Z34" s="32">
        <f>+IF(X34&lt;&gt;0,+(Y34/X34)*100,0)</f>
        <v>43.015275691250245</v>
      </c>
      <c r="AA34" s="33">
        <f>SUM(AA29:AA33)</f>
        <v>51449783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57</v>
      </c>
      <c r="B38" s="17"/>
      <c r="C38" s="18">
        <v>3919566</v>
      </c>
      <c r="D38" s="18"/>
      <c r="E38" s="19">
        <v>4750786</v>
      </c>
      <c r="F38" s="20">
        <v>3919566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3919566</v>
      </c>
      <c r="Y38" s="20">
        <v>-3919566</v>
      </c>
      <c r="Z38" s="21">
        <v>-100</v>
      </c>
      <c r="AA38" s="22">
        <v>3919566</v>
      </c>
    </row>
    <row r="39" spans="1:27" ht="12.75">
      <c r="A39" s="27" t="s">
        <v>61</v>
      </c>
      <c r="B39" s="35"/>
      <c r="C39" s="29">
        <f aca="true" t="shared" si="4" ref="C39:Y39">SUM(C37:C38)</f>
        <v>3919566</v>
      </c>
      <c r="D39" s="29">
        <f>SUM(D37:D38)</f>
        <v>0</v>
      </c>
      <c r="E39" s="36">
        <f t="shared" si="4"/>
        <v>4750786</v>
      </c>
      <c r="F39" s="37">
        <f t="shared" si="4"/>
        <v>3919566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3919566</v>
      </c>
      <c r="Y39" s="37">
        <f t="shared" si="4"/>
        <v>-3919566</v>
      </c>
      <c r="Z39" s="38">
        <f>+IF(X39&lt;&gt;0,+(Y39/X39)*100,0)</f>
        <v>-100</v>
      </c>
      <c r="AA39" s="39">
        <f>SUM(AA37:AA38)</f>
        <v>3919566</v>
      </c>
    </row>
    <row r="40" spans="1:27" ht="12.75">
      <c r="A40" s="27" t="s">
        <v>62</v>
      </c>
      <c r="B40" s="28"/>
      <c r="C40" s="29">
        <f aca="true" t="shared" si="5" ref="C40:Y40">+C34+C39</f>
        <v>66451995</v>
      </c>
      <c r="D40" s="29">
        <f>+D34+D39</f>
        <v>0</v>
      </c>
      <c r="E40" s="30">
        <f t="shared" si="5"/>
        <v>49065936</v>
      </c>
      <c r="F40" s="31">
        <f t="shared" si="5"/>
        <v>55369349</v>
      </c>
      <c r="G40" s="31">
        <f t="shared" si="5"/>
        <v>78761758</v>
      </c>
      <c r="H40" s="31">
        <f t="shared" si="5"/>
        <v>-17482158</v>
      </c>
      <c r="I40" s="31">
        <f t="shared" si="5"/>
        <v>-8486832</v>
      </c>
      <c r="J40" s="31">
        <f t="shared" si="5"/>
        <v>52792768</v>
      </c>
      <c r="K40" s="31">
        <f t="shared" si="5"/>
        <v>14696071</v>
      </c>
      <c r="L40" s="31">
        <f t="shared" si="5"/>
        <v>953972</v>
      </c>
      <c r="M40" s="31">
        <f t="shared" si="5"/>
        <v>3764307</v>
      </c>
      <c r="N40" s="31">
        <f t="shared" si="5"/>
        <v>19414350</v>
      </c>
      <c r="O40" s="31">
        <f t="shared" si="5"/>
        <v>-1454650</v>
      </c>
      <c r="P40" s="31">
        <f t="shared" si="5"/>
        <v>5599905</v>
      </c>
      <c r="Q40" s="31">
        <f t="shared" si="5"/>
        <v>10961649</v>
      </c>
      <c r="R40" s="31">
        <f t="shared" si="5"/>
        <v>15106904</v>
      </c>
      <c r="S40" s="31">
        <f t="shared" si="5"/>
        <v>8731384</v>
      </c>
      <c r="T40" s="31">
        <f t="shared" si="5"/>
        <v>-8039613</v>
      </c>
      <c r="U40" s="31">
        <f t="shared" si="5"/>
        <v>-14424744</v>
      </c>
      <c r="V40" s="31">
        <f t="shared" si="5"/>
        <v>-13732973</v>
      </c>
      <c r="W40" s="31">
        <f t="shared" si="5"/>
        <v>73581049</v>
      </c>
      <c r="X40" s="31">
        <f t="shared" si="5"/>
        <v>55369349</v>
      </c>
      <c r="Y40" s="31">
        <f t="shared" si="5"/>
        <v>18211700</v>
      </c>
      <c r="Z40" s="32">
        <f>+IF(X40&lt;&gt;0,+(Y40/X40)*100,0)</f>
        <v>32.891302370197636</v>
      </c>
      <c r="AA40" s="33">
        <f>+AA34+AA39</f>
        <v>55369349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824525322</v>
      </c>
      <c r="D42" s="43">
        <f>+D25-D40</f>
        <v>0</v>
      </c>
      <c r="E42" s="44">
        <f t="shared" si="6"/>
        <v>910489088</v>
      </c>
      <c r="F42" s="45">
        <f t="shared" si="6"/>
        <v>814673392</v>
      </c>
      <c r="G42" s="45">
        <f t="shared" si="6"/>
        <v>972474169</v>
      </c>
      <c r="H42" s="45">
        <f t="shared" si="6"/>
        <v>5960039</v>
      </c>
      <c r="I42" s="45">
        <f t="shared" si="6"/>
        <v>-52524536</v>
      </c>
      <c r="J42" s="45">
        <f t="shared" si="6"/>
        <v>925909672</v>
      </c>
      <c r="K42" s="45">
        <f t="shared" si="6"/>
        <v>-39309896</v>
      </c>
      <c r="L42" s="45">
        <f t="shared" si="6"/>
        <v>-9608581</v>
      </c>
      <c r="M42" s="45">
        <f t="shared" si="6"/>
        <v>72196926</v>
      </c>
      <c r="N42" s="45">
        <f t="shared" si="6"/>
        <v>23278449</v>
      </c>
      <c r="O42" s="45">
        <f t="shared" si="6"/>
        <v>-84418318</v>
      </c>
      <c r="P42" s="45">
        <f t="shared" si="6"/>
        <v>-11893107</v>
      </c>
      <c r="Q42" s="45">
        <f t="shared" si="6"/>
        <v>45453695</v>
      </c>
      <c r="R42" s="45">
        <f t="shared" si="6"/>
        <v>-50857730</v>
      </c>
      <c r="S42" s="45">
        <f t="shared" si="6"/>
        <v>-24256537</v>
      </c>
      <c r="T42" s="45">
        <f t="shared" si="6"/>
        <v>-10864025</v>
      </c>
      <c r="U42" s="45">
        <f t="shared" si="6"/>
        <v>22993692</v>
      </c>
      <c r="V42" s="45">
        <f t="shared" si="6"/>
        <v>-12126870</v>
      </c>
      <c r="W42" s="45">
        <f t="shared" si="6"/>
        <v>886203521</v>
      </c>
      <c r="X42" s="45">
        <f t="shared" si="6"/>
        <v>814673392</v>
      </c>
      <c r="Y42" s="45">
        <f t="shared" si="6"/>
        <v>71530129</v>
      </c>
      <c r="Z42" s="46">
        <f>+IF(X42&lt;&gt;0,+(Y42/X42)*100,0)</f>
        <v>8.78022158357174</v>
      </c>
      <c r="AA42" s="47">
        <f>+AA25-AA40</f>
        <v>814673392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730705412</v>
      </c>
      <c r="D45" s="18"/>
      <c r="E45" s="19">
        <v>908462713</v>
      </c>
      <c r="F45" s="20">
        <v>814673299</v>
      </c>
      <c r="G45" s="20">
        <v>857000552</v>
      </c>
      <c r="H45" s="20"/>
      <c r="I45" s="20">
        <v>-35060768</v>
      </c>
      <c r="J45" s="20">
        <v>821939784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821939784</v>
      </c>
      <c r="X45" s="20">
        <v>814673299</v>
      </c>
      <c r="Y45" s="20">
        <v>7266485</v>
      </c>
      <c r="Z45" s="48">
        <v>0.89</v>
      </c>
      <c r="AA45" s="22">
        <v>814673299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730705412</v>
      </c>
      <c r="D48" s="51">
        <f>SUM(D45:D47)</f>
        <v>0</v>
      </c>
      <c r="E48" s="52">
        <f t="shared" si="7"/>
        <v>908462713</v>
      </c>
      <c r="F48" s="53">
        <f t="shared" si="7"/>
        <v>814673299</v>
      </c>
      <c r="G48" s="53">
        <f t="shared" si="7"/>
        <v>857000552</v>
      </c>
      <c r="H48" s="53">
        <f t="shared" si="7"/>
        <v>0</v>
      </c>
      <c r="I48" s="53">
        <f t="shared" si="7"/>
        <v>-35060768</v>
      </c>
      <c r="J48" s="53">
        <f t="shared" si="7"/>
        <v>821939784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821939784</v>
      </c>
      <c r="X48" s="53">
        <f t="shared" si="7"/>
        <v>814673299</v>
      </c>
      <c r="Y48" s="53">
        <f t="shared" si="7"/>
        <v>7266485</v>
      </c>
      <c r="Z48" s="54">
        <f>+IF(X48&lt;&gt;0,+(Y48/X48)*100,0)</f>
        <v>0.8919507990404875</v>
      </c>
      <c r="AA48" s="55">
        <f>SUM(AA45:AA47)</f>
        <v>814673299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1183865</v>
      </c>
      <c r="D6" s="18"/>
      <c r="E6" s="19">
        <v>63969879</v>
      </c>
      <c r="F6" s="20">
        <v>77133485</v>
      </c>
      <c r="G6" s="20">
        <v>137215</v>
      </c>
      <c r="H6" s="20">
        <v>-8433190</v>
      </c>
      <c r="I6" s="20">
        <v>-6387873</v>
      </c>
      <c r="J6" s="20">
        <v>-14683848</v>
      </c>
      <c r="K6" s="20">
        <v>5934192</v>
      </c>
      <c r="L6" s="20">
        <v>-17364844</v>
      </c>
      <c r="M6" s="20">
        <v>-10897342</v>
      </c>
      <c r="N6" s="20">
        <v>-22327994</v>
      </c>
      <c r="O6" s="20">
        <v>-14103642</v>
      </c>
      <c r="P6" s="20">
        <v>-9134837</v>
      </c>
      <c r="Q6" s="20">
        <v>11298120</v>
      </c>
      <c r="R6" s="20">
        <v>-11940359</v>
      </c>
      <c r="S6" s="20">
        <v>-1066139</v>
      </c>
      <c r="T6" s="20">
        <v>-9604258</v>
      </c>
      <c r="U6" s="20"/>
      <c r="V6" s="20">
        <v>-10670397</v>
      </c>
      <c r="W6" s="20">
        <v>-59622598</v>
      </c>
      <c r="X6" s="20">
        <v>77133485</v>
      </c>
      <c r="Y6" s="20">
        <v>-136756083</v>
      </c>
      <c r="Z6" s="21">
        <v>-177.3</v>
      </c>
      <c r="AA6" s="22">
        <v>77133485</v>
      </c>
    </row>
    <row r="7" spans="1:27" ht="12.75">
      <c r="A7" s="23" t="s">
        <v>34</v>
      </c>
      <c r="B7" s="17"/>
      <c r="C7" s="18">
        <v>18177789</v>
      </c>
      <c r="D7" s="18"/>
      <c r="E7" s="19"/>
      <c r="F7" s="20"/>
      <c r="G7" s="20">
        <v>56174416</v>
      </c>
      <c r="H7" s="20"/>
      <c r="I7" s="20">
        <v>-15143040</v>
      </c>
      <c r="J7" s="20">
        <v>41031376</v>
      </c>
      <c r="K7" s="20">
        <v>-19929311</v>
      </c>
      <c r="L7" s="20"/>
      <c r="M7" s="20"/>
      <c r="N7" s="20">
        <v>-19929311</v>
      </c>
      <c r="O7" s="20"/>
      <c r="P7" s="20"/>
      <c r="Q7" s="20">
        <v>24619979</v>
      </c>
      <c r="R7" s="20">
        <v>24619979</v>
      </c>
      <c r="S7" s="20"/>
      <c r="T7" s="20"/>
      <c r="U7" s="20"/>
      <c r="V7" s="20"/>
      <c r="W7" s="20">
        <v>45722044</v>
      </c>
      <c r="X7" s="20"/>
      <c r="Y7" s="20">
        <v>45722044</v>
      </c>
      <c r="Z7" s="21"/>
      <c r="AA7" s="22"/>
    </row>
    <row r="8" spans="1:27" ht="12.75">
      <c r="A8" s="23" t="s">
        <v>35</v>
      </c>
      <c r="B8" s="17"/>
      <c r="C8" s="18">
        <v>21846019</v>
      </c>
      <c r="D8" s="18"/>
      <c r="E8" s="19">
        <v>17425045</v>
      </c>
      <c r="F8" s="20">
        <v>17425045</v>
      </c>
      <c r="G8" s="20">
        <v>-165291</v>
      </c>
      <c r="H8" s="20">
        <v>-182875</v>
      </c>
      <c r="I8" s="20">
        <v>988099</v>
      </c>
      <c r="J8" s="20">
        <v>639933</v>
      </c>
      <c r="K8" s="20">
        <v>-4300454</v>
      </c>
      <c r="L8" s="20">
        <v>1085379</v>
      </c>
      <c r="M8" s="20">
        <v>-13789</v>
      </c>
      <c r="N8" s="20">
        <v>-3228864</v>
      </c>
      <c r="O8" s="20">
        <v>1079502</v>
      </c>
      <c r="P8" s="20">
        <v>1085075</v>
      </c>
      <c r="Q8" s="20">
        <v>973046</v>
      </c>
      <c r="R8" s="20">
        <v>3137623</v>
      </c>
      <c r="S8" s="20">
        <v>1037550</v>
      </c>
      <c r="T8" s="20">
        <v>589178</v>
      </c>
      <c r="U8" s="20"/>
      <c r="V8" s="20">
        <v>1626728</v>
      </c>
      <c r="W8" s="20">
        <v>2175420</v>
      </c>
      <c r="X8" s="20">
        <v>17425045</v>
      </c>
      <c r="Y8" s="20">
        <v>-15249625</v>
      </c>
      <c r="Z8" s="21">
        <v>-87.52</v>
      </c>
      <c r="AA8" s="22">
        <v>17425045</v>
      </c>
    </row>
    <row r="9" spans="1:27" ht="12.75">
      <c r="A9" s="23" t="s">
        <v>36</v>
      </c>
      <c r="B9" s="17"/>
      <c r="C9" s="18">
        <v>10904787</v>
      </c>
      <c r="D9" s="18"/>
      <c r="E9" s="19"/>
      <c r="F9" s="20"/>
      <c r="G9" s="20">
        <v>64486</v>
      </c>
      <c r="H9" s="20">
        <v>-923360</v>
      </c>
      <c r="I9" s="20">
        <v>1482474</v>
      </c>
      <c r="J9" s="20">
        <v>623600</v>
      </c>
      <c r="K9" s="20">
        <v>720489</v>
      </c>
      <c r="L9" s="20">
        <v>1939808</v>
      </c>
      <c r="M9" s="20">
        <v>1296383</v>
      </c>
      <c r="N9" s="20">
        <v>3956680</v>
      </c>
      <c r="O9" s="20">
        <v>743624</v>
      </c>
      <c r="P9" s="20">
        <v>355993</v>
      </c>
      <c r="Q9" s="20">
        <v>-1986571</v>
      </c>
      <c r="R9" s="20">
        <v>-886954</v>
      </c>
      <c r="S9" s="20">
        <v>-909207</v>
      </c>
      <c r="T9" s="20">
        <v>640056</v>
      </c>
      <c r="U9" s="20"/>
      <c r="V9" s="20">
        <v>-269151</v>
      </c>
      <c r="W9" s="20">
        <v>3424175</v>
      </c>
      <c r="X9" s="20"/>
      <c r="Y9" s="20">
        <v>3424175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52112460</v>
      </c>
      <c r="D12" s="29">
        <f>SUM(D6:D11)</f>
        <v>0</v>
      </c>
      <c r="E12" s="30">
        <f t="shared" si="0"/>
        <v>81394924</v>
      </c>
      <c r="F12" s="31">
        <f t="shared" si="0"/>
        <v>94558530</v>
      </c>
      <c r="G12" s="31">
        <f t="shared" si="0"/>
        <v>56210826</v>
      </c>
      <c r="H12" s="31">
        <f t="shared" si="0"/>
        <v>-9539425</v>
      </c>
      <c r="I12" s="31">
        <f t="shared" si="0"/>
        <v>-19060340</v>
      </c>
      <c r="J12" s="31">
        <f t="shared" si="0"/>
        <v>27611061</v>
      </c>
      <c r="K12" s="31">
        <f t="shared" si="0"/>
        <v>-17575084</v>
      </c>
      <c r="L12" s="31">
        <f t="shared" si="0"/>
        <v>-14339657</v>
      </c>
      <c r="M12" s="31">
        <f t="shared" si="0"/>
        <v>-9614748</v>
      </c>
      <c r="N12" s="31">
        <f t="shared" si="0"/>
        <v>-41529489</v>
      </c>
      <c r="O12" s="31">
        <f t="shared" si="0"/>
        <v>-12280516</v>
      </c>
      <c r="P12" s="31">
        <f t="shared" si="0"/>
        <v>-7693769</v>
      </c>
      <c r="Q12" s="31">
        <f t="shared" si="0"/>
        <v>34904574</v>
      </c>
      <c r="R12" s="31">
        <f t="shared" si="0"/>
        <v>14930289</v>
      </c>
      <c r="S12" s="31">
        <f t="shared" si="0"/>
        <v>-937796</v>
      </c>
      <c r="T12" s="31">
        <f t="shared" si="0"/>
        <v>-8375024</v>
      </c>
      <c r="U12" s="31">
        <f t="shared" si="0"/>
        <v>0</v>
      </c>
      <c r="V12" s="31">
        <f t="shared" si="0"/>
        <v>-9312820</v>
      </c>
      <c r="W12" s="31">
        <f t="shared" si="0"/>
        <v>-8300959</v>
      </c>
      <c r="X12" s="31">
        <f t="shared" si="0"/>
        <v>94558530</v>
      </c>
      <c r="Y12" s="31">
        <f t="shared" si="0"/>
        <v>-102859489</v>
      </c>
      <c r="Z12" s="32">
        <f>+IF(X12&lt;&gt;0,+(Y12/X12)*100,0)</f>
        <v>-108.77864641085262</v>
      </c>
      <c r="AA12" s="33">
        <f>SUM(AA6:AA11)</f>
        <v>94558530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29220228</v>
      </c>
      <c r="D17" s="18"/>
      <c r="E17" s="19">
        <v>25751226</v>
      </c>
      <c r="F17" s="20">
        <v>25751226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25751226</v>
      </c>
      <c r="Y17" s="20">
        <v>-25751226</v>
      </c>
      <c r="Z17" s="21">
        <v>-100</v>
      </c>
      <c r="AA17" s="22">
        <v>25751226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380725555</v>
      </c>
      <c r="D19" s="18"/>
      <c r="E19" s="19">
        <v>651241230</v>
      </c>
      <c r="F19" s="20">
        <v>672209242</v>
      </c>
      <c r="G19" s="20">
        <v>524700</v>
      </c>
      <c r="H19" s="20">
        <v>3495309</v>
      </c>
      <c r="I19" s="20">
        <v>8980588</v>
      </c>
      <c r="J19" s="20">
        <v>13000597</v>
      </c>
      <c r="K19" s="20">
        <v>1846403</v>
      </c>
      <c r="L19" s="20">
        <v>10321046</v>
      </c>
      <c r="M19" s="20">
        <v>6035355</v>
      </c>
      <c r="N19" s="20">
        <v>18202804</v>
      </c>
      <c r="O19" s="20">
        <v>4440469</v>
      </c>
      <c r="P19" s="20">
        <v>1569991</v>
      </c>
      <c r="Q19" s="20">
        <v>9643867</v>
      </c>
      <c r="R19" s="20">
        <v>15654327</v>
      </c>
      <c r="S19" s="20">
        <v>569635</v>
      </c>
      <c r="T19" s="20">
        <v>4172617</v>
      </c>
      <c r="U19" s="20"/>
      <c r="V19" s="20">
        <v>4742252</v>
      </c>
      <c r="W19" s="20">
        <v>51599980</v>
      </c>
      <c r="X19" s="20">
        <v>672209242</v>
      </c>
      <c r="Y19" s="20">
        <v>-620609262</v>
      </c>
      <c r="Z19" s="21">
        <v>-92.32</v>
      </c>
      <c r="AA19" s="22">
        <v>672209242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1918</v>
      </c>
      <c r="D22" s="18"/>
      <c r="E22" s="19">
        <v>321729</v>
      </c>
      <c r="F22" s="20">
        <v>321729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321729</v>
      </c>
      <c r="Y22" s="20">
        <v>-321729</v>
      </c>
      <c r="Z22" s="21">
        <v>-100</v>
      </c>
      <c r="AA22" s="22">
        <v>321729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409947701</v>
      </c>
      <c r="D24" s="29">
        <f>SUM(D15:D23)</f>
        <v>0</v>
      </c>
      <c r="E24" s="36">
        <f t="shared" si="1"/>
        <v>677314185</v>
      </c>
      <c r="F24" s="37">
        <f t="shared" si="1"/>
        <v>698282197</v>
      </c>
      <c r="G24" s="37">
        <f t="shared" si="1"/>
        <v>524700</v>
      </c>
      <c r="H24" s="37">
        <f t="shared" si="1"/>
        <v>3495309</v>
      </c>
      <c r="I24" s="37">
        <f t="shared" si="1"/>
        <v>8980588</v>
      </c>
      <c r="J24" s="37">
        <f t="shared" si="1"/>
        <v>13000597</v>
      </c>
      <c r="K24" s="37">
        <f t="shared" si="1"/>
        <v>1846403</v>
      </c>
      <c r="L24" s="37">
        <f t="shared" si="1"/>
        <v>10321046</v>
      </c>
      <c r="M24" s="37">
        <f t="shared" si="1"/>
        <v>6035355</v>
      </c>
      <c r="N24" s="37">
        <f t="shared" si="1"/>
        <v>18202804</v>
      </c>
      <c r="O24" s="37">
        <f t="shared" si="1"/>
        <v>4440469</v>
      </c>
      <c r="P24" s="37">
        <f t="shared" si="1"/>
        <v>1569991</v>
      </c>
      <c r="Q24" s="37">
        <f t="shared" si="1"/>
        <v>9643867</v>
      </c>
      <c r="R24" s="37">
        <f t="shared" si="1"/>
        <v>15654327</v>
      </c>
      <c r="S24" s="37">
        <f t="shared" si="1"/>
        <v>569635</v>
      </c>
      <c r="T24" s="37">
        <f t="shared" si="1"/>
        <v>4172617</v>
      </c>
      <c r="U24" s="37">
        <f t="shared" si="1"/>
        <v>0</v>
      </c>
      <c r="V24" s="37">
        <f t="shared" si="1"/>
        <v>4742252</v>
      </c>
      <c r="W24" s="37">
        <f t="shared" si="1"/>
        <v>51599980</v>
      </c>
      <c r="X24" s="37">
        <f t="shared" si="1"/>
        <v>698282197</v>
      </c>
      <c r="Y24" s="37">
        <f t="shared" si="1"/>
        <v>-646682217</v>
      </c>
      <c r="Z24" s="38">
        <f>+IF(X24&lt;&gt;0,+(Y24/X24)*100,0)</f>
        <v>-92.61044027447831</v>
      </c>
      <c r="AA24" s="39">
        <f>SUM(AA15:AA23)</f>
        <v>698282197</v>
      </c>
    </row>
    <row r="25" spans="1:27" ht="12.75">
      <c r="A25" s="27" t="s">
        <v>50</v>
      </c>
      <c r="B25" s="28"/>
      <c r="C25" s="29">
        <f aca="true" t="shared" si="2" ref="C25:Y25">+C12+C24</f>
        <v>462060161</v>
      </c>
      <c r="D25" s="29">
        <f>+D12+D24</f>
        <v>0</v>
      </c>
      <c r="E25" s="30">
        <f t="shared" si="2"/>
        <v>758709109</v>
      </c>
      <c r="F25" s="31">
        <f t="shared" si="2"/>
        <v>792840727</v>
      </c>
      <c r="G25" s="31">
        <f t="shared" si="2"/>
        <v>56735526</v>
      </c>
      <c r="H25" s="31">
        <f t="shared" si="2"/>
        <v>-6044116</v>
      </c>
      <c r="I25" s="31">
        <f t="shared" si="2"/>
        <v>-10079752</v>
      </c>
      <c r="J25" s="31">
        <f t="shared" si="2"/>
        <v>40611658</v>
      </c>
      <c r="K25" s="31">
        <f t="shared" si="2"/>
        <v>-15728681</v>
      </c>
      <c r="L25" s="31">
        <f t="shared" si="2"/>
        <v>-4018611</v>
      </c>
      <c r="M25" s="31">
        <f t="shared" si="2"/>
        <v>-3579393</v>
      </c>
      <c r="N25" s="31">
        <f t="shared" si="2"/>
        <v>-23326685</v>
      </c>
      <c r="O25" s="31">
        <f t="shared" si="2"/>
        <v>-7840047</v>
      </c>
      <c r="P25" s="31">
        <f t="shared" si="2"/>
        <v>-6123778</v>
      </c>
      <c r="Q25" s="31">
        <f t="shared" si="2"/>
        <v>44548441</v>
      </c>
      <c r="R25" s="31">
        <f t="shared" si="2"/>
        <v>30584616</v>
      </c>
      <c r="S25" s="31">
        <f t="shared" si="2"/>
        <v>-368161</v>
      </c>
      <c r="T25" s="31">
        <f t="shared" si="2"/>
        <v>-4202407</v>
      </c>
      <c r="U25" s="31">
        <f t="shared" si="2"/>
        <v>0</v>
      </c>
      <c r="V25" s="31">
        <f t="shared" si="2"/>
        <v>-4570568</v>
      </c>
      <c r="W25" s="31">
        <f t="shared" si="2"/>
        <v>43299021</v>
      </c>
      <c r="X25" s="31">
        <f t="shared" si="2"/>
        <v>792840727</v>
      </c>
      <c r="Y25" s="31">
        <f t="shared" si="2"/>
        <v>-749541706</v>
      </c>
      <c r="Z25" s="32">
        <f>+IF(X25&lt;&gt;0,+(Y25/X25)*100,0)</f>
        <v>-94.53874914273923</v>
      </c>
      <c r="AA25" s="33">
        <f>+AA12+AA24</f>
        <v>792840727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168262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>
        <v>2597806</v>
      </c>
      <c r="D31" s="18"/>
      <c r="E31" s="19"/>
      <c r="F31" s="20"/>
      <c r="G31" s="20"/>
      <c r="H31" s="20"/>
      <c r="I31" s="20">
        <v>500000</v>
      </c>
      <c r="J31" s="20">
        <v>500000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500000</v>
      </c>
      <c r="X31" s="20"/>
      <c r="Y31" s="20">
        <v>500000</v>
      </c>
      <c r="Z31" s="21"/>
      <c r="AA31" s="22"/>
    </row>
    <row r="32" spans="1:27" ht="12.75">
      <c r="A32" s="23" t="s">
        <v>56</v>
      </c>
      <c r="B32" s="17"/>
      <c r="C32" s="18">
        <v>39782883</v>
      </c>
      <c r="D32" s="18"/>
      <c r="E32" s="19">
        <v>16263000</v>
      </c>
      <c r="F32" s="20">
        <v>15313000</v>
      </c>
      <c r="G32" s="20">
        <v>12383144</v>
      </c>
      <c r="H32" s="20">
        <v>2028371</v>
      </c>
      <c r="I32" s="20">
        <v>-2097834</v>
      </c>
      <c r="J32" s="20">
        <v>12313681</v>
      </c>
      <c r="K32" s="20">
        <v>-5147151</v>
      </c>
      <c r="L32" s="20">
        <v>6713181</v>
      </c>
      <c r="M32" s="20">
        <v>2696460</v>
      </c>
      <c r="N32" s="20">
        <v>4262490</v>
      </c>
      <c r="O32" s="20">
        <v>-6576495</v>
      </c>
      <c r="P32" s="20">
        <v>1502387</v>
      </c>
      <c r="Q32" s="20">
        <v>24518684</v>
      </c>
      <c r="R32" s="20">
        <v>19444576</v>
      </c>
      <c r="S32" s="20">
        <v>6849261</v>
      </c>
      <c r="T32" s="20">
        <v>2643221</v>
      </c>
      <c r="U32" s="20"/>
      <c r="V32" s="20">
        <v>9492482</v>
      </c>
      <c r="W32" s="20">
        <v>45513229</v>
      </c>
      <c r="X32" s="20">
        <v>15313000</v>
      </c>
      <c r="Y32" s="20">
        <v>30200229</v>
      </c>
      <c r="Z32" s="21">
        <v>197.22</v>
      </c>
      <c r="AA32" s="22">
        <v>15313000</v>
      </c>
    </row>
    <row r="33" spans="1:27" ht="12.75">
      <c r="A33" s="23" t="s">
        <v>57</v>
      </c>
      <c r="B33" s="17"/>
      <c r="C33" s="18">
        <v>549341</v>
      </c>
      <c r="D33" s="18"/>
      <c r="E33" s="19">
        <v>2600000</v>
      </c>
      <c r="F33" s="20">
        <v>2600000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2600000</v>
      </c>
      <c r="Y33" s="20">
        <v>-2600000</v>
      </c>
      <c r="Z33" s="21">
        <v>-100</v>
      </c>
      <c r="AA33" s="22">
        <v>2600000</v>
      </c>
    </row>
    <row r="34" spans="1:27" ht="12.75">
      <c r="A34" s="27" t="s">
        <v>58</v>
      </c>
      <c r="B34" s="28"/>
      <c r="C34" s="29">
        <f aca="true" t="shared" si="3" ref="C34:Y34">SUM(C29:C33)</f>
        <v>43098292</v>
      </c>
      <c r="D34" s="29">
        <f>SUM(D29:D33)</f>
        <v>0</v>
      </c>
      <c r="E34" s="30">
        <f t="shared" si="3"/>
        <v>18863000</v>
      </c>
      <c r="F34" s="31">
        <f t="shared" si="3"/>
        <v>17913000</v>
      </c>
      <c r="G34" s="31">
        <f t="shared" si="3"/>
        <v>12383144</v>
      </c>
      <c r="H34" s="31">
        <f t="shared" si="3"/>
        <v>2028371</v>
      </c>
      <c r="I34" s="31">
        <f t="shared" si="3"/>
        <v>-1597834</v>
      </c>
      <c r="J34" s="31">
        <f t="shared" si="3"/>
        <v>12813681</v>
      </c>
      <c r="K34" s="31">
        <f t="shared" si="3"/>
        <v>-5147151</v>
      </c>
      <c r="L34" s="31">
        <f t="shared" si="3"/>
        <v>6713181</v>
      </c>
      <c r="M34" s="31">
        <f t="shared" si="3"/>
        <v>2696460</v>
      </c>
      <c r="N34" s="31">
        <f t="shared" si="3"/>
        <v>4262490</v>
      </c>
      <c r="O34" s="31">
        <f t="shared" si="3"/>
        <v>-6576495</v>
      </c>
      <c r="P34" s="31">
        <f t="shared" si="3"/>
        <v>1502387</v>
      </c>
      <c r="Q34" s="31">
        <f t="shared" si="3"/>
        <v>24518684</v>
      </c>
      <c r="R34" s="31">
        <f t="shared" si="3"/>
        <v>19444576</v>
      </c>
      <c r="S34" s="31">
        <f t="shared" si="3"/>
        <v>6849261</v>
      </c>
      <c r="T34" s="31">
        <f t="shared" si="3"/>
        <v>2643221</v>
      </c>
      <c r="U34" s="31">
        <f t="shared" si="3"/>
        <v>0</v>
      </c>
      <c r="V34" s="31">
        <f t="shared" si="3"/>
        <v>9492482</v>
      </c>
      <c r="W34" s="31">
        <f t="shared" si="3"/>
        <v>46013229</v>
      </c>
      <c r="X34" s="31">
        <f t="shared" si="3"/>
        <v>17913000</v>
      </c>
      <c r="Y34" s="31">
        <f t="shared" si="3"/>
        <v>28100229</v>
      </c>
      <c r="Z34" s="32">
        <f>+IF(X34&lt;&gt;0,+(Y34/X34)*100,0)</f>
        <v>156.87059119075533</v>
      </c>
      <c r="AA34" s="33">
        <f>SUM(AA29:AA33)</f>
        <v>17913000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-61409</v>
      </c>
      <c r="D37" s="18"/>
      <c r="E37" s="19"/>
      <c r="F37" s="20"/>
      <c r="G37" s="20">
        <v>-1847</v>
      </c>
      <c r="H37" s="20">
        <v>-6743</v>
      </c>
      <c r="I37" s="20">
        <v>1892</v>
      </c>
      <c r="J37" s="20">
        <v>-6698</v>
      </c>
      <c r="K37" s="20">
        <v>-30840</v>
      </c>
      <c r="L37" s="20">
        <v>36095</v>
      </c>
      <c r="M37" s="20"/>
      <c r="N37" s="20">
        <v>5255</v>
      </c>
      <c r="O37" s="20">
        <v>-30577</v>
      </c>
      <c r="P37" s="20">
        <v>30262</v>
      </c>
      <c r="Q37" s="20">
        <v>29844</v>
      </c>
      <c r="R37" s="20">
        <v>29529</v>
      </c>
      <c r="S37" s="20">
        <v>27229</v>
      </c>
      <c r="T37" s="20">
        <v>26825</v>
      </c>
      <c r="U37" s="20"/>
      <c r="V37" s="20">
        <v>54054</v>
      </c>
      <c r="W37" s="20">
        <v>82140</v>
      </c>
      <c r="X37" s="20"/>
      <c r="Y37" s="20">
        <v>82140</v>
      </c>
      <c r="Z37" s="21"/>
      <c r="AA37" s="22"/>
    </row>
    <row r="38" spans="1:27" ht="12.75">
      <c r="A38" s="23" t="s">
        <v>57</v>
      </c>
      <c r="B38" s="17"/>
      <c r="C38" s="18">
        <v>19382565</v>
      </c>
      <c r="D38" s="18"/>
      <c r="E38" s="19">
        <v>3000000</v>
      </c>
      <c r="F38" s="20">
        <v>3000000</v>
      </c>
      <c r="G38" s="20"/>
      <c r="H38" s="20">
        <v>-3411</v>
      </c>
      <c r="I38" s="20"/>
      <c r="J38" s="20">
        <v>-3411</v>
      </c>
      <c r="K38" s="20">
        <v>58200</v>
      </c>
      <c r="L38" s="20">
        <v>-58200</v>
      </c>
      <c r="M38" s="20"/>
      <c r="N38" s="20"/>
      <c r="O38" s="20"/>
      <c r="P38" s="20"/>
      <c r="Q38" s="20"/>
      <c r="R38" s="20"/>
      <c r="S38" s="20">
        <v>2000</v>
      </c>
      <c r="T38" s="20"/>
      <c r="U38" s="20"/>
      <c r="V38" s="20">
        <v>2000</v>
      </c>
      <c r="W38" s="20">
        <v>-1411</v>
      </c>
      <c r="X38" s="20">
        <v>3000000</v>
      </c>
      <c r="Y38" s="20">
        <v>-3001411</v>
      </c>
      <c r="Z38" s="21">
        <v>-100.05</v>
      </c>
      <c r="AA38" s="22">
        <v>3000000</v>
      </c>
    </row>
    <row r="39" spans="1:27" ht="12.75">
      <c r="A39" s="27" t="s">
        <v>61</v>
      </c>
      <c r="B39" s="35"/>
      <c r="C39" s="29">
        <f aca="true" t="shared" si="4" ref="C39:Y39">SUM(C37:C38)</f>
        <v>19321156</v>
      </c>
      <c r="D39" s="29">
        <f>SUM(D37:D38)</f>
        <v>0</v>
      </c>
      <c r="E39" s="36">
        <f t="shared" si="4"/>
        <v>3000000</v>
      </c>
      <c r="F39" s="37">
        <f t="shared" si="4"/>
        <v>3000000</v>
      </c>
      <c r="G39" s="37">
        <f t="shared" si="4"/>
        <v>-1847</v>
      </c>
      <c r="H39" s="37">
        <f t="shared" si="4"/>
        <v>-10154</v>
      </c>
      <c r="I39" s="37">
        <f t="shared" si="4"/>
        <v>1892</v>
      </c>
      <c r="J39" s="37">
        <f t="shared" si="4"/>
        <v>-10109</v>
      </c>
      <c r="K39" s="37">
        <f t="shared" si="4"/>
        <v>27360</v>
      </c>
      <c r="L39" s="37">
        <f t="shared" si="4"/>
        <v>-22105</v>
      </c>
      <c r="M39" s="37">
        <f t="shared" si="4"/>
        <v>0</v>
      </c>
      <c r="N39" s="37">
        <f t="shared" si="4"/>
        <v>5255</v>
      </c>
      <c r="O39" s="37">
        <f t="shared" si="4"/>
        <v>-30577</v>
      </c>
      <c r="P39" s="37">
        <f t="shared" si="4"/>
        <v>30262</v>
      </c>
      <c r="Q39" s="37">
        <f t="shared" si="4"/>
        <v>29844</v>
      </c>
      <c r="R39" s="37">
        <f t="shared" si="4"/>
        <v>29529</v>
      </c>
      <c r="S39" s="37">
        <f t="shared" si="4"/>
        <v>29229</v>
      </c>
      <c r="T39" s="37">
        <f t="shared" si="4"/>
        <v>26825</v>
      </c>
      <c r="U39" s="37">
        <f t="shared" si="4"/>
        <v>0</v>
      </c>
      <c r="V39" s="37">
        <f t="shared" si="4"/>
        <v>56054</v>
      </c>
      <c r="W39" s="37">
        <f t="shared" si="4"/>
        <v>80729</v>
      </c>
      <c r="X39" s="37">
        <f t="shared" si="4"/>
        <v>3000000</v>
      </c>
      <c r="Y39" s="37">
        <f t="shared" si="4"/>
        <v>-2919271</v>
      </c>
      <c r="Z39" s="38">
        <f>+IF(X39&lt;&gt;0,+(Y39/X39)*100,0)</f>
        <v>-97.30903333333333</v>
      </c>
      <c r="AA39" s="39">
        <f>SUM(AA37:AA38)</f>
        <v>3000000</v>
      </c>
    </row>
    <row r="40" spans="1:27" ht="12.75">
      <c r="A40" s="27" t="s">
        <v>62</v>
      </c>
      <c r="B40" s="28"/>
      <c r="C40" s="29">
        <f aca="true" t="shared" si="5" ref="C40:Y40">+C34+C39</f>
        <v>62419448</v>
      </c>
      <c r="D40" s="29">
        <f>+D34+D39</f>
        <v>0</v>
      </c>
      <c r="E40" s="30">
        <f t="shared" si="5"/>
        <v>21863000</v>
      </c>
      <c r="F40" s="31">
        <f t="shared" si="5"/>
        <v>20913000</v>
      </c>
      <c r="G40" s="31">
        <f t="shared" si="5"/>
        <v>12381297</v>
      </c>
      <c r="H40" s="31">
        <f t="shared" si="5"/>
        <v>2018217</v>
      </c>
      <c r="I40" s="31">
        <f t="shared" si="5"/>
        <v>-1595942</v>
      </c>
      <c r="J40" s="31">
        <f t="shared" si="5"/>
        <v>12803572</v>
      </c>
      <c r="K40" s="31">
        <f t="shared" si="5"/>
        <v>-5119791</v>
      </c>
      <c r="L40" s="31">
        <f t="shared" si="5"/>
        <v>6691076</v>
      </c>
      <c r="M40" s="31">
        <f t="shared" si="5"/>
        <v>2696460</v>
      </c>
      <c r="N40" s="31">
        <f t="shared" si="5"/>
        <v>4267745</v>
      </c>
      <c r="O40" s="31">
        <f t="shared" si="5"/>
        <v>-6607072</v>
      </c>
      <c r="P40" s="31">
        <f t="shared" si="5"/>
        <v>1532649</v>
      </c>
      <c r="Q40" s="31">
        <f t="shared" si="5"/>
        <v>24548528</v>
      </c>
      <c r="R40" s="31">
        <f t="shared" si="5"/>
        <v>19474105</v>
      </c>
      <c r="S40" s="31">
        <f t="shared" si="5"/>
        <v>6878490</v>
      </c>
      <c r="T40" s="31">
        <f t="shared" si="5"/>
        <v>2670046</v>
      </c>
      <c r="U40" s="31">
        <f t="shared" si="5"/>
        <v>0</v>
      </c>
      <c r="V40" s="31">
        <f t="shared" si="5"/>
        <v>9548536</v>
      </c>
      <c r="W40" s="31">
        <f t="shared" si="5"/>
        <v>46093958</v>
      </c>
      <c r="X40" s="31">
        <f t="shared" si="5"/>
        <v>20913000</v>
      </c>
      <c r="Y40" s="31">
        <f t="shared" si="5"/>
        <v>25180958</v>
      </c>
      <c r="Z40" s="32">
        <f>+IF(X40&lt;&gt;0,+(Y40/X40)*100,0)</f>
        <v>120.40815760531727</v>
      </c>
      <c r="AA40" s="33">
        <f>+AA34+AA39</f>
        <v>20913000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399640713</v>
      </c>
      <c r="D42" s="43">
        <f>+D25-D40</f>
        <v>0</v>
      </c>
      <c r="E42" s="44">
        <f t="shared" si="6"/>
        <v>736846109</v>
      </c>
      <c r="F42" s="45">
        <f t="shared" si="6"/>
        <v>771927727</v>
      </c>
      <c r="G42" s="45">
        <f t="shared" si="6"/>
        <v>44354229</v>
      </c>
      <c r="H42" s="45">
        <f t="shared" si="6"/>
        <v>-8062333</v>
      </c>
      <c r="I42" s="45">
        <f t="shared" si="6"/>
        <v>-8483810</v>
      </c>
      <c r="J42" s="45">
        <f t="shared" si="6"/>
        <v>27808086</v>
      </c>
      <c r="K42" s="45">
        <f t="shared" si="6"/>
        <v>-10608890</v>
      </c>
      <c r="L42" s="45">
        <f t="shared" si="6"/>
        <v>-10709687</v>
      </c>
      <c r="M42" s="45">
        <f t="shared" si="6"/>
        <v>-6275853</v>
      </c>
      <c r="N42" s="45">
        <f t="shared" si="6"/>
        <v>-27594430</v>
      </c>
      <c r="O42" s="45">
        <f t="shared" si="6"/>
        <v>-1232975</v>
      </c>
      <c r="P42" s="45">
        <f t="shared" si="6"/>
        <v>-7656427</v>
      </c>
      <c r="Q42" s="45">
        <f t="shared" si="6"/>
        <v>19999913</v>
      </c>
      <c r="R42" s="45">
        <f t="shared" si="6"/>
        <v>11110511</v>
      </c>
      <c r="S42" s="45">
        <f t="shared" si="6"/>
        <v>-7246651</v>
      </c>
      <c r="T42" s="45">
        <f t="shared" si="6"/>
        <v>-6872453</v>
      </c>
      <c r="U42" s="45">
        <f t="shared" si="6"/>
        <v>0</v>
      </c>
      <c r="V42" s="45">
        <f t="shared" si="6"/>
        <v>-14119104</v>
      </c>
      <c r="W42" s="45">
        <f t="shared" si="6"/>
        <v>-2794937</v>
      </c>
      <c r="X42" s="45">
        <f t="shared" si="6"/>
        <v>771927727</v>
      </c>
      <c r="Y42" s="45">
        <f t="shared" si="6"/>
        <v>-774722664</v>
      </c>
      <c r="Z42" s="46">
        <f>+IF(X42&lt;&gt;0,+(Y42/X42)*100,0)</f>
        <v>-100.36207236794851</v>
      </c>
      <c r="AA42" s="47">
        <f>+AA25-AA40</f>
        <v>771927727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395524775</v>
      </c>
      <c r="D45" s="18"/>
      <c r="E45" s="19">
        <v>668466460</v>
      </c>
      <c r="F45" s="20">
        <v>688261493</v>
      </c>
      <c r="G45" s="20"/>
      <c r="H45" s="20"/>
      <c r="I45" s="20"/>
      <c r="J45" s="20"/>
      <c r="K45" s="20">
        <v>3</v>
      </c>
      <c r="L45" s="20"/>
      <c r="M45" s="20"/>
      <c r="N45" s="20">
        <v>3</v>
      </c>
      <c r="O45" s="20">
        <v>-1</v>
      </c>
      <c r="P45" s="20">
        <v>1</v>
      </c>
      <c r="Q45" s="20"/>
      <c r="R45" s="20"/>
      <c r="S45" s="20">
        <v>7</v>
      </c>
      <c r="T45" s="20">
        <v>1</v>
      </c>
      <c r="U45" s="20"/>
      <c r="V45" s="20">
        <v>8</v>
      </c>
      <c r="W45" s="20">
        <v>11</v>
      </c>
      <c r="X45" s="20">
        <v>688261493</v>
      </c>
      <c r="Y45" s="20">
        <v>-688261482</v>
      </c>
      <c r="Z45" s="48">
        <v>-100</v>
      </c>
      <c r="AA45" s="22">
        <v>688261493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395524775</v>
      </c>
      <c r="D48" s="51">
        <f>SUM(D45:D47)</f>
        <v>0</v>
      </c>
      <c r="E48" s="52">
        <f t="shared" si="7"/>
        <v>668466460</v>
      </c>
      <c r="F48" s="53">
        <f t="shared" si="7"/>
        <v>688261493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3</v>
      </c>
      <c r="L48" s="53">
        <f t="shared" si="7"/>
        <v>0</v>
      </c>
      <c r="M48" s="53">
        <f t="shared" si="7"/>
        <v>0</v>
      </c>
      <c r="N48" s="53">
        <f t="shared" si="7"/>
        <v>3</v>
      </c>
      <c r="O48" s="53">
        <f t="shared" si="7"/>
        <v>-1</v>
      </c>
      <c r="P48" s="53">
        <f t="shared" si="7"/>
        <v>1</v>
      </c>
      <c r="Q48" s="53">
        <f t="shared" si="7"/>
        <v>0</v>
      </c>
      <c r="R48" s="53">
        <f t="shared" si="7"/>
        <v>0</v>
      </c>
      <c r="S48" s="53">
        <f t="shared" si="7"/>
        <v>7</v>
      </c>
      <c r="T48" s="53">
        <f t="shared" si="7"/>
        <v>1</v>
      </c>
      <c r="U48" s="53">
        <f t="shared" si="7"/>
        <v>0</v>
      </c>
      <c r="V48" s="53">
        <f t="shared" si="7"/>
        <v>8</v>
      </c>
      <c r="W48" s="53">
        <f t="shared" si="7"/>
        <v>11</v>
      </c>
      <c r="X48" s="53">
        <f t="shared" si="7"/>
        <v>688261493</v>
      </c>
      <c r="Y48" s="53">
        <f t="shared" si="7"/>
        <v>-688261482</v>
      </c>
      <c r="Z48" s="54">
        <f>+IF(X48&lt;&gt;0,+(Y48/X48)*100,0)</f>
        <v>-99.99999840177024</v>
      </c>
      <c r="AA48" s="55">
        <f>SUM(AA45:AA47)</f>
        <v>688261493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1291488</v>
      </c>
      <c r="D6" s="18"/>
      <c r="E6" s="19">
        <v>1557994</v>
      </c>
      <c r="F6" s="20">
        <v>436597008</v>
      </c>
      <c r="G6" s="20">
        <v>1963868</v>
      </c>
      <c r="H6" s="20">
        <v>45815</v>
      </c>
      <c r="I6" s="20">
        <v>-5980069</v>
      </c>
      <c r="J6" s="20">
        <v>-3970386</v>
      </c>
      <c r="K6" s="20">
        <v>5956632</v>
      </c>
      <c r="L6" s="20">
        <v>-2107241</v>
      </c>
      <c r="M6" s="20">
        <v>1995361</v>
      </c>
      <c r="N6" s="20">
        <v>5844752</v>
      </c>
      <c r="O6" s="20">
        <v>-1043197</v>
      </c>
      <c r="P6" s="20">
        <v>-1430496</v>
      </c>
      <c r="Q6" s="20">
        <v>4405592</v>
      </c>
      <c r="R6" s="20">
        <v>1931899</v>
      </c>
      <c r="S6" s="20">
        <v>-3114525</v>
      </c>
      <c r="T6" s="20">
        <v>-1281073</v>
      </c>
      <c r="U6" s="20"/>
      <c r="V6" s="20">
        <v>-4395598</v>
      </c>
      <c r="W6" s="20">
        <v>-589333</v>
      </c>
      <c r="X6" s="20">
        <v>436597008</v>
      </c>
      <c r="Y6" s="20">
        <v>-437186341</v>
      </c>
      <c r="Z6" s="21">
        <v>-100.13</v>
      </c>
      <c r="AA6" s="22">
        <v>436597008</v>
      </c>
    </row>
    <row r="7" spans="1:27" ht="12.75">
      <c r="A7" s="23" t="s">
        <v>34</v>
      </c>
      <c r="B7" s="17"/>
      <c r="C7" s="18">
        <v>20030168</v>
      </c>
      <c r="D7" s="18"/>
      <c r="E7" s="19">
        <v>1000000</v>
      </c>
      <c r="F7" s="20">
        <v>1000000</v>
      </c>
      <c r="G7" s="20">
        <v>-8662377</v>
      </c>
      <c r="H7" s="20">
        <v>8588582</v>
      </c>
      <c r="I7" s="20">
        <v>-1956923</v>
      </c>
      <c r="J7" s="20">
        <v>-2030718</v>
      </c>
      <c r="K7" s="20">
        <v>-19626762</v>
      </c>
      <c r="L7" s="20">
        <v>-477231</v>
      </c>
      <c r="M7" s="20">
        <v>82000</v>
      </c>
      <c r="N7" s="20">
        <v>-20021993</v>
      </c>
      <c r="O7" s="20">
        <v>-69591</v>
      </c>
      <c r="P7" s="20"/>
      <c r="Q7" s="20"/>
      <c r="R7" s="20">
        <v>-69591</v>
      </c>
      <c r="S7" s="20"/>
      <c r="T7" s="20"/>
      <c r="U7" s="20"/>
      <c r="V7" s="20"/>
      <c r="W7" s="20">
        <v>-22122302</v>
      </c>
      <c r="X7" s="20">
        <v>1000000</v>
      </c>
      <c r="Y7" s="20">
        <v>-23122302</v>
      </c>
      <c r="Z7" s="21">
        <v>-2312.23</v>
      </c>
      <c r="AA7" s="22">
        <v>1000000</v>
      </c>
    </row>
    <row r="8" spans="1:27" ht="12.75">
      <c r="A8" s="23" t="s">
        <v>35</v>
      </c>
      <c r="B8" s="17"/>
      <c r="C8" s="18">
        <v>-19666019</v>
      </c>
      <c r="D8" s="18"/>
      <c r="E8" s="19">
        <v>89854361</v>
      </c>
      <c r="F8" s="20">
        <v>89854361</v>
      </c>
      <c r="G8" s="20">
        <v>58469059</v>
      </c>
      <c r="H8" s="20">
        <v>3994022</v>
      </c>
      <c r="I8" s="20">
        <v>65118</v>
      </c>
      <c r="J8" s="20">
        <v>62528199</v>
      </c>
      <c r="K8" s="20">
        <v>2511904</v>
      </c>
      <c r="L8" s="20">
        <v>8199176</v>
      </c>
      <c r="M8" s="20">
        <v>8894436</v>
      </c>
      <c r="N8" s="20">
        <v>19605516</v>
      </c>
      <c r="O8" s="20">
        <v>6822557</v>
      </c>
      <c r="P8" s="20">
        <v>7352690</v>
      </c>
      <c r="Q8" s="20">
        <v>8585590</v>
      </c>
      <c r="R8" s="20">
        <v>22760837</v>
      </c>
      <c r="S8" s="20">
        <v>11411183</v>
      </c>
      <c r="T8" s="20">
        <v>6464774</v>
      </c>
      <c r="U8" s="20"/>
      <c r="V8" s="20">
        <v>17875957</v>
      </c>
      <c r="W8" s="20">
        <v>122770509</v>
      </c>
      <c r="X8" s="20">
        <v>89854361</v>
      </c>
      <c r="Y8" s="20">
        <v>32916148</v>
      </c>
      <c r="Z8" s="21">
        <v>36.63</v>
      </c>
      <c r="AA8" s="22">
        <v>89854361</v>
      </c>
    </row>
    <row r="9" spans="1:27" ht="12.75">
      <c r="A9" s="23" t="s">
        <v>36</v>
      </c>
      <c r="B9" s="17"/>
      <c r="C9" s="18">
        <v>8147030</v>
      </c>
      <c r="D9" s="18"/>
      <c r="E9" s="19">
        <v>7200000</v>
      </c>
      <c r="F9" s="20">
        <v>7200000</v>
      </c>
      <c r="G9" s="20">
        <v>-5827919</v>
      </c>
      <c r="H9" s="20">
        <v>-6313772</v>
      </c>
      <c r="I9" s="20">
        <v>-9461293</v>
      </c>
      <c r="J9" s="20">
        <v>-21602984</v>
      </c>
      <c r="K9" s="20">
        <v>-7621996</v>
      </c>
      <c r="L9" s="20">
        <v>-5616084</v>
      </c>
      <c r="M9" s="20">
        <v>-6576516</v>
      </c>
      <c r="N9" s="20">
        <v>-19814596</v>
      </c>
      <c r="O9" s="20">
        <v>-5076575</v>
      </c>
      <c r="P9" s="20">
        <v>-7532309</v>
      </c>
      <c r="Q9" s="20">
        <v>-6603840</v>
      </c>
      <c r="R9" s="20">
        <v>-19212724</v>
      </c>
      <c r="S9" s="20">
        <v>-6614048</v>
      </c>
      <c r="T9" s="20">
        <v>-5532922</v>
      </c>
      <c r="U9" s="20"/>
      <c r="V9" s="20">
        <v>-12146970</v>
      </c>
      <c r="W9" s="20">
        <v>-72777274</v>
      </c>
      <c r="X9" s="20">
        <v>7200000</v>
      </c>
      <c r="Y9" s="20">
        <v>-79977274</v>
      </c>
      <c r="Z9" s="21">
        <v>-1110.8</v>
      </c>
      <c r="AA9" s="22">
        <v>7200000</v>
      </c>
    </row>
    <row r="10" spans="1:27" ht="12.75">
      <c r="A10" s="23" t="s">
        <v>37</v>
      </c>
      <c r="B10" s="17"/>
      <c r="C10" s="18">
        <v>-115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-1186961</v>
      </c>
      <c r="D11" s="18"/>
      <c r="E11" s="19">
        <v>6300000</v>
      </c>
      <c r="F11" s="20">
        <v>6300000</v>
      </c>
      <c r="G11" s="20">
        <v>-100117</v>
      </c>
      <c r="H11" s="20">
        <v>100640</v>
      </c>
      <c r="I11" s="20"/>
      <c r="J11" s="20">
        <v>523</v>
      </c>
      <c r="K11" s="20">
        <v>7480</v>
      </c>
      <c r="L11" s="20">
        <v>554890</v>
      </c>
      <c r="M11" s="20">
        <v>48923</v>
      </c>
      <c r="N11" s="20">
        <v>611293</v>
      </c>
      <c r="O11" s="20">
        <v>-15515</v>
      </c>
      <c r="P11" s="20">
        <v>-43603</v>
      </c>
      <c r="Q11" s="20"/>
      <c r="R11" s="20">
        <v>-59118</v>
      </c>
      <c r="S11" s="20"/>
      <c r="T11" s="20">
        <v>-30883</v>
      </c>
      <c r="U11" s="20"/>
      <c r="V11" s="20">
        <v>-30883</v>
      </c>
      <c r="W11" s="20">
        <v>521815</v>
      </c>
      <c r="X11" s="20">
        <v>6300000</v>
      </c>
      <c r="Y11" s="20">
        <v>-5778185</v>
      </c>
      <c r="Z11" s="21">
        <v>-91.72</v>
      </c>
      <c r="AA11" s="22">
        <v>6300000</v>
      </c>
    </row>
    <row r="12" spans="1:27" ht="12.75">
      <c r="A12" s="27" t="s">
        <v>39</v>
      </c>
      <c r="B12" s="28"/>
      <c r="C12" s="29">
        <f aca="true" t="shared" si="0" ref="C12:Y12">SUM(C6:C11)</f>
        <v>8615591</v>
      </c>
      <c r="D12" s="29">
        <f>SUM(D6:D11)</f>
        <v>0</v>
      </c>
      <c r="E12" s="30">
        <f t="shared" si="0"/>
        <v>105912355</v>
      </c>
      <c r="F12" s="31">
        <f t="shared" si="0"/>
        <v>540951369</v>
      </c>
      <c r="G12" s="31">
        <f t="shared" si="0"/>
        <v>45842514</v>
      </c>
      <c r="H12" s="31">
        <f t="shared" si="0"/>
        <v>6415287</v>
      </c>
      <c r="I12" s="31">
        <f t="shared" si="0"/>
        <v>-17333167</v>
      </c>
      <c r="J12" s="31">
        <f t="shared" si="0"/>
        <v>34924634</v>
      </c>
      <c r="K12" s="31">
        <f t="shared" si="0"/>
        <v>-18772742</v>
      </c>
      <c r="L12" s="31">
        <f t="shared" si="0"/>
        <v>553510</v>
      </c>
      <c r="M12" s="31">
        <f t="shared" si="0"/>
        <v>4444204</v>
      </c>
      <c r="N12" s="31">
        <f t="shared" si="0"/>
        <v>-13775028</v>
      </c>
      <c r="O12" s="31">
        <f t="shared" si="0"/>
        <v>617679</v>
      </c>
      <c r="P12" s="31">
        <f t="shared" si="0"/>
        <v>-1653718</v>
      </c>
      <c r="Q12" s="31">
        <f t="shared" si="0"/>
        <v>6387342</v>
      </c>
      <c r="R12" s="31">
        <f t="shared" si="0"/>
        <v>5351303</v>
      </c>
      <c r="S12" s="31">
        <f t="shared" si="0"/>
        <v>1682610</v>
      </c>
      <c r="T12" s="31">
        <f t="shared" si="0"/>
        <v>-380104</v>
      </c>
      <c r="U12" s="31">
        <f t="shared" si="0"/>
        <v>0</v>
      </c>
      <c r="V12" s="31">
        <f t="shared" si="0"/>
        <v>1302506</v>
      </c>
      <c r="W12" s="31">
        <f t="shared" si="0"/>
        <v>27803415</v>
      </c>
      <c r="X12" s="31">
        <f t="shared" si="0"/>
        <v>540951369</v>
      </c>
      <c r="Y12" s="31">
        <f t="shared" si="0"/>
        <v>-513147954</v>
      </c>
      <c r="Z12" s="32">
        <f>+IF(X12&lt;&gt;0,+(Y12/X12)*100,0)</f>
        <v>-94.8602745841281</v>
      </c>
      <c r="AA12" s="33">
        <f>SUM(AA6:AA11)</f>
        <v>540951369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17121</v>
      </c>
      <c r="Q15" s="20">
        <v>16010</v>
      </c>
      <c r="R15" s="20">
        <v>33131</v>
      </c>
      <c r="S15" s="20"/>
      <c r="T15" s="20"/>
      <c r="U15" s="20"/>
      <c r="V15" s="20"/>
      <c r="W15" s="20">
        <v>33131</v>
      </c>
      <c r="X15" s="20"/>
      <c r="Y15" s="20">
        <v>33131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>
        <v>2648000</v>
      </c>
      <c r="F16" s="20">
        <v>2648000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2648000</v>
      </c>
      <c r="Y16" s="24">
        <v>-2648000</v>
      </c>
      <c r="Z16" s="25">
        <v>-100</v>
      </c>
      <c r="AA16" s="26">
        <v>2648000</v>
      </c>
    </row>
    <row r="17" spans="1:27" ht="12.75">
      <c r="A17" s="23" t="s">
        <v>43</v>
      </c>
      <c r="B17" s="17"/>
      <c r="C17" s="18"/>
      <c r="D17" s="18"/>
      <c r="E17" s="19">
        <v>67783409</v>
      </c>
      <c r="F17" s="20">
        <v>67783409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67783409</v>
      </c>
      <c r="Y17" s="20">
        <v>-67783409</v>
      </c>
      <c r="Z17" s="21">
        <v>-100</v>
      </c>
      <c r="AA17" s="22">
        <v>67783409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-36770578</v>
      </c>
      <c r="D19" s="18"/>
      <c r="E19" s="19">
        <v>1067052088</v>
      </c>
      <c r="F19" s="20">
        <v>1084097555</v>
      </c>
      <c r="G19" s="20">
        <v>1131744</v>
      </c>
      <c r="H19" s="20">
        <v>1928456</v>
      </c>
      <c r="I19" s="20">
        <v>2112150</v>
      </c>
      <c r="J19" s="20">
        <v>5172350</v>
      </c>
      <c r="K19" s="20">
        <v>-10974223</v>
      </c>
      <c r="L19" s="20">
        <v>7395004</v>
      </c>
      <c r="M19" s="20">
        <v>-8263572</v>
      </c>
      <c r="N19" s="20">
        <v>-11842791</v>
      </c>
      <c r="O19" s="20">
        <v>534067</v>
      </c>
      <c r="P19" s="20">
        <v>2754270</v>
      </c>
      <c r="Q19" s="20">
        <v>3547346</v>
      </c>
      <c r="R19" s="20">
        <v>6835683</v>
      </c>
      <c r="S19" s="20">
        <v>8111590</v>
      </c>
      <c r="T19" s="20">
        <v>1643433</v>
      </c>
      <c r="U19" s="20"/>
      <c r="V19" s="20">
        <v>9755023</v>
      </c>
      <c r="W19" s="20">
        <v>9920265</v>
      </c>
      <c r="X19" s="20">
        <v>1084097555</v>
      </c>
      <c r="Y19" s="20">
        <v>-1074177290</v>
      </c>
      <c r="Z19" s="21">
        <v>-99.08</v>
      </c>
      <c r="AA19" s="22">
        <v>1084097555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-67125</v>
      </c>
      <c r="D22" s="18"/>
      <c r="E22" s="19">
        <v>252863</v>
      </c>
      <c r="F22" s="20">
        <v>252863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252863</v>
      </c>
      <c r="Y22" s="20">
        <v>-252863</v>
      </c>
      <c r="Z22" s="21">
        <v>-100</v>
      </c>
      <c r="AA22" s="22">
        <v>252863</v>
      </c>
    </row>
    <row r="23" spans="1:27" ht="12.75">
      <c r="A23" s="23" t="s">
        <v>48</v>
      </c>
      <c r="B23" s="17"/>
      <c r="C23" s="18"/>
      <c r="D23" s="18"/>
      <c r="E23" s="19">
        <v>13452791</v>
      </c>
      <c r="F23" s="20">
        <v>13452791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13452791</v>
      </c>
      <c r="Y23" s="24">
        <v>-13452791</v>
      </c>
      <c r="Z23" s="25">
        <v>-100</v>
      </c>
      <c r="AA23" s="26">
        <v>13452791</v>
      </c>
    </row>
    <row r="24" spans="1:27" ht="12.75">
      <c r="A24" s="27" t="s">
        <v>49</v>
      </c>
      <c r="B24" s="35"/>
      <c r="C24" s="29">
        <f aca="true" t="shared" si="1" ref="C24:Y24">SUM(C15:C23)</f>
        <v>-36837703</v>
      </c>
      <c r="D24" s="29">
        <f>SUM(D15:D23)</f>
        <v>0</v>
      </c>
      <c r="E24" s="36">
        <f t="shared" si="1"/>
        <v>1151189151</v>
      </c>
      <c r="F24" s="37">
        <f t="shared" si="1"/>
        <v>1168234618</v>
      </c>
      <c r="G24" s="37">
        <f t="shared" si="1"/>
        <v>1131744</v>
      </c>
      <c r="H24" s="37">
        <f t="shared" si="1"/>
        <v>1928456</v>
      </c>
      <c r="I24" s="37">
        <f t="shared" si="1"/>
        <v>2112150</v>
      </c>
      <c r="J24" s="37">
        <f t="shared" si="1"/>
        <v>5172350</v>
      </c>
      <c r="K24" s="37">
        <f t="shared" si="1"/>
        <v>-10974223</v>
      </c>
      <c r="L24" s="37">
        <f t="shared" si="1"/>
        <v>7395004</v>
      </c>
      <c r="M24" s="37">
        <f t="shared" si="1"/>
        <v>-8263572</v>
      </c>
      <c r="N24" s="37">
        <f t="shared" si="1"/>
        <v>-11842791</v>
      </c>
      <c r="O24" s="37">
        <f t="shared" si="1"/>
        <v>534067</v>
      </c>
      <c r="P24" s="37">
        <f t="shared" si="1"/>
        <v>2771391</v>
      </c>
      <c r="Q24" s="37">
        <f t="shared" si="1"/>
        <v>3563356</v>
      </c>
      <c r="R24" s="37">
        <f t="shared" si="1"/>
        <v>6868814</v>
      </c>
      <c r="S24" s="37">
        <f t="shared" si="1"/>
        <v>8111590</v>
      </c>
      <c r="T24" s="37">
        <f t="shared" si="1"/>
        <v>1643433</v>
      </c>
      <c r="U24" s="37">
        <f t="shared" si="1"/>
        <v>0</v>
      </c>
      <c r="V24" s="37">
        <f t="shared" si="1"/>
        <v>9755023</v>
      </c>
      <c r="W24" s="37">
        <f t="shared" si="1"/>
        <v>9953396</v>
      </c>
      <c r="X24" s="37">
        <f t="shared" si="1"/>
        <v>1168234618</v>
      </c>
      <c r="Y24" s="37">
        <f t="shared" si="1"/>
        <v>-1158281222</v>
      </c>
      <c r="Z24" s="38">
        <f>+IF(X24&lt;&gt;0,+(Y24/X24)*100,0)</f>
        <v>-99.14799682815084</v>
      </c>
      <c r="AA24" s="39">
        <f>SUM(AA15:AA23)</f>
        <v>1168234618</v>
      </c>
    </row>
    <row r="25" spans="1:27" ht="12.75">
      <c r="A25" s="27" t="s">
        <v>50</v>
      </c>
      <c r="B25" s="28"/>
      <c r="C25" s="29">
        <f aca="true" t="shared" si="2" ref="C25:Y25">+C12+C24</f>
        <v>-28222112</v>
      </c>
      <c r="D25" s="29">
        <f>+D12+D24</f>
        <v>0</v>
      </c>
      <c r="E25" s="30">
        <f t="shared" si="2"/>
        <v>1257101506</v>
      </c>
      <c r="F25" s="31">
        <f t="shared" si="2"/>
        <v>1709185987</v>
      </c>
      <c r="G25" s="31">
        <f t="shared" si="2"/>
        <v>46974258</v>
      </c>
      <c r="H25" s="31">
        <f t="shared" si="2"/>
        <v>8343743</v>
      </c>
      <c r="I25" s="31">
        <f t="shared" si="2"/>
        <v>-15221017</v>
      </c>
      <c r="J25" s="31">
        <f t="shared" si="2"/>
        <v>40096984</v>
      </c>
      <c r="K25" s="31">
        <f t="shared" si="2"/>
        <v>-29746965</v>
      </c>
      <c r="L25" s="31">
        <f t="shared" si="2"/>
        <v>7948514</v>
      </c>
      <c r="M25" s="31">
        <f t="shared" si="2"/>
        <v>-3819368</v>
      </c>
      <c r="N25" s="31">
        <f t="shared" si="2"/>
        <v>-25617819</v>
      </c>
      <c r="O25" s="31">
        <f t="shared" si="2"/>
        <v>1151746</v>
      </c>
      <c r="P25" s="31">
        <f t="shared" si="2"/>
        <v>1117673</v>
      </c>
      <c r="Q25" s="31">
        <f t="shared" si="2"/>
        <v>9950698</v>
      </c>
      <c r="R25" s="31">
        <f t="shared" si="2"/>
        <v>12220117</v>
      </c>
      <c r="S25" s="31">
        <f t="shared" si="2"/>
        <v>9794200</v>
      </c>
      <c r="T25" s="31">
        <f t="shared" si="2"/>
        <v>1263329</v>
      </c>
      <c r="U25" s="31">
        <f t="shared" si="2"/>
        <v>0</v>
      </c>
      <c r="V25" s="31">
        <f t="shared" si="2"/>
        <v>11057529</v>
      </c>
      <c r="W25" s="31">
        <f t="shared" si="2"/>
        <v>37756811</v>
      </c>
      <c r="X25" s="31">
        <f t="shared" si="2"/>
        <v>1709185987</v>
      </c>
      <c r="Y25" s="31">
        <f t="shared" si="2"/>
        <v>-1671429176</v>
      </c>
      <c r="Z25" s="32">
        <f>+IF(X25&lt;&gt;0,+(Y25/X25)*100,0)</f>
        <v>-97.79094777940044</v>
      </c>
      <c r="AA25" s="33">
        <f>+AA12+AA24</f>
        <v>1709185987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20000000</v>
      </c>
      <c r="D30" s="18"/>
      <c r="E30" s="19">
        <v>18000000</v>
      </c>
      <c r="F30" s="20">
        <v>18000000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18000000</v>
      </c>
      <c r="Y30" s="20">
        <v>-18000000</v>
      </c>
      <c r="Z30" s="21">
        <v>-100</v>
      </c>
      <c r="AA30" s="22">
        <v>18000000</v>
      </c>
    </row>
    <row r="31" spans="1:27" ht="12.75">
      <c r="A31" s="23" t="s">
        <v>55</v>
      </c>
      <c r="B31" s="17"/>
      <c r="C31" s="18">
        <v>3686</v>
      </c>
      <c r="D31" s="18"/>
      <c r="E31" s="19">
        <v>3079000</v>
      </c>
      <c r="F31" s="20">
        <v>3079000</v>
      </c>
      <c r="G31" s="20">
        <v>-11759</v>
      </c>
      <c r="H31" s="20">
        <v>4609</v>
      </c>
      <c r="I31" s="20">
        <v>26130</v>
      </c>
      <c r="J31" s="20">
        <v>18980</v>
      </c>
      <c r="K31" s="20">
        <v>-7780</v>
      </c>
      <c r="L31" s="20">
        <v>4857</v>
      </c>
      <c r="M31" s="20">
        <v>2171</v>
      </c>
      <c r="N31" s="20">
        <v>-752</v>
      </c>
      <c r="O31" s="20">
        <v>-3584</v>
      </c>
      <c r="P31" s="20">
        <v>55117</v>
      </c>
      <c r="Q31" s="20">
        <v>22224</v>
      </c>
      <c r="R31" s="20">
        <v>73757</v>
      </c>
      <c r="S31" s="20"/>
      <c r="T31" s="20">
        <v>-1278</v>
      </c>
      <c r="U31" s="20"/>
      <c r="V31" s="20">
        <v>-1278</v>
      </c>
      <c r="W31" s="20">
        <v>90707</v>
      </c>
      <c r="X31" s="20">
        <v>3079000</v>
      </c>
      <c r="Y31" s="20">
        <v>-2988293</v>
      </c>
      <c r="Z31" s="21">
        <v>-97.05</v>
      </c>
      <c r="AA31" s="22">
        <v>3079000</v>
      </c>
    </row>
    <row r="32" spans="1:27" ht="12.75">
      <c r="A32" s="23" t="s">
        <v>56</v>
      </c>
      <c r="B32" s="17"/>
      <c r="C32" s="18">
        <v>55037723</v>
      </c>
      <c r="D32" s="18"/>
      <c r="E32" s="19">
        <v>55050411</v>
      </c>
      <c r="F32" s="20">
        <v>55050411</v>
      </c>
      <c r="G32" s="20">
        <v>-46009391</v>
      </c>
      <c r="H32" s="20">
        <v>13171102</v>
      </c>
      <c r="I32" s="20">
        <v>-1385982</v>
      </c>
      <c r="J32" s="20">
        <v>-34224271</v>
      </c>
      <c r="K32" s="20">
        <v>-8778579</v>
      </c>
      <c r="L32" s="20">
        <v>11971148</v>
      </c>
      <c r="M32" s="20">
        <v>-22308816</v>
      </c>
      <c r="N32" s="20">
        <v>-19116247</v>
      </c>
      <c r="O32" s="20">
        <v>50853575</v>
      </c>
      <c r="P32" s="20">
        <v>9348953</v>
      </c>
      <c r="Q32" s="20">
        <v>-21007411</v>
      </c>
      <c r="R32" s="20">
        <v>39195117</v>
      </c>
      <c r="S32" s="20">
        <v>36980918</v>
      </c>
      <c r="T32" s="20">
        <v>19045847</v>
      </c>
      <c r="U32" s="20"/>
      <c r="V32" s="20">
        <v>56026765</v>
      </c>
      <c r="W32" s="20">
        <v>41881364</v>
      </c>
      <c r="X32" s="20">
        <v>55050411</v>
      </c>
      <c r="Y32" s="20">
        <v>-13169047</v>
      </c>
      <c r="Z32" s="21">
        <v>-23.92</v>
      </c>
      <c r="AA32" s="22">
        <v>55050411</v>
      </c>
    </row>
    <row r="33" spans="1:27" ht="12.75">
      <c r="A33" s="23" t="s">
        <v>57</v>
      </c>
      <c r="B33" s="17"/>
      <c r="C33" s="18">
        <v>17927938</v>
      </c>
      <c r="D33" s="18"/>
      <c r="E33" s="19">
        <v>9110000</v>
      </c>
      <c r="F33" s="20">
        <v>9110000</v>
      </c>
      <c r="G33" s="20">
        <v>-31966</v>
      </c>
      <c r="H33" s="20">
        <v>-177882</v>
      </c>
      <c r="I33" s="20">
        <v>-50256</v>
      </c>
      <c r="J33" s="20">
        <v>-260104</v>
      </c>
      <c r="K33" s="20">
        <v>-84081</v>
      </c>
      <c r="L33" s="20"/>
      <c r="M33" s="20">
        <v>-198087</v>
      </c>
      <c r="N33" s="20">
        <v>-282168</v>
      </c>
      <c r="O33" s="20">
        <v>-40345</v>
      </c>
      <c r="P33" s="20">
        <v>-103335</v>
      </c>
      <c r="Q33" s="20">
        <v>-38064</v>
      </c>
      <c r="R33" s="20">
        <v>-181744</v>
      </c>
      <c r="S33" s="20"/>
      <c r="T33" s="20"/>
      <c r="U33" s="20"/>
      <c r="V33" s="20"/>
      <c r="W33" s="20">
        <v>-724016</v>
      </c>
      <c r="X33" s="20">
        <v>9110000</v>
      </c>
      <c r="Y33" s="20">
        <v>-9834016</v>
      </c>
      <c r="Z33" s="21">
        <v>-107.95</v>
      </c>
      <c r="AA33" s="22">
        <v>9110000</v>
      </c>
    </row>
    <row r="34" spans="1:27" ht="12.75">
      <c r="A34" s="27" t="s">
        <v>58</v>
      </c>
      <c r="B34" s="28"/>
      <c r="C34" s="29">
        <f aca="true" t="shared" si="3" ref="C34:Y34">SUM(C29:C33)</f>
        <v>92969347</v>
      </c>
      <c r="D34" s="29">
        <f>SUM(D29:D33)</f>
        <v>0</v>
      </c>
      <c r="E34" s="30">
        <f t="shared" si="3"/>
        <v>85239411</v>
      </c>
      <c r="F34" s="31">
        <f t="shared" si="3"/>
        <v>85239411</v>
      </c>
      <c r="G34" s="31">
        <f t="shared" si="3"/>
        <v>-46053116</v>
      </c>
      <c r="H34" s="31">
        <f t="shared" si="3"/>
        <v>12997829</v>
      </c>
      <c r="I34" s="31">
        <f t="shared" si="3"/>
        <v>-1410108</v>
      </c>
      <c r="J34" s="31">
        <f t="shared" si="3"/>
        <v>-34465395</v>
      </c>
      <c r="K34" s="31">
        <f t="shared" si="3"/>
        <v>-8870440</v>
      </c>
      <c r="L34" s="31">
        <f t="shared" si="3"/>
        <v>11976005</v>
      </c>
      <c r="M34" s="31">
        <f t="shared" si="3"/>
        <v>-22504732</v>
      </c>
      <c r="N34" s="31">
        <f t="shared" si="3"/>
        <v>-19399167</v>
      </c>
      <c r="O34" s="31">
        <f t="shared" si="3"/>
        <v>50809646</v>
      </c>
      <c r="P34" s="31">
        <f t="shared" si="3"/>
        <v>9300735</v>
      </c>
      <c r="Q34" s="31">
        <f t="shared" si="3"/>
        <v>-21023251</v>
      </c>
      <c r="R34" s="31">
        <f t="shared" si="3"/>
        <v>39087130</v>
      </c>
      <c r="S34" s="31">
        <f t="shared" si="3"/>
        <v>36980918</v>
      </c>
      <c r="T34" s="31">
        <f t="shared" si="3"/>
        <v>19044569</v>
      </c>
      <c r="U34" s="31">
        <f t="shared" si="3"/>
        <v>0</v>
      </c>
      <c r="V34" s="31">
        <f t="shared" si="3"/>
        <v>56025487</v>
      </c>
      <c r="W34" s="31">
        <f t="shared" si="3"/>
        <v>41248055</v>
      </c>
      <c r="X34" s="31">
        <f t="shared" si="3"/>
        <v>85239411</v>
      </c>
      <c r="Y34" s="31">
        <f t="shared" si="3"/>
        <v>-43991356</v>
      </c>
      <c r="Z34" s="32">
        <f>+IF(X34&lt;&gt;0,+(Y34/X34)*100,0)</f>
        <v>-51.609174070900146</v>
      </c>
      <c r="AA34" s="33">
        <f>SUM(AA29:AA33)</f>
        <v>85239411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/>
      <c r="D37" s="18"/>
      <c r="E37" s="19">
        <v>33000000</v>
      </c>
      <c r="F37" s="20">
        <v>33000000</v>
      </c>
      <c r="G37" s="20"/>
      <c r="H37" s="20"/>
      <c r="I37" s="20"/>
      <c r="J37" s="20"/>
      <c r="K37" s="20">
        <v>-833000</v>
      </c>
      <c r="L37" s="20"/>
      <c r="M37" s="20">
        <v>-833000</v>
      </c>
      <c r="N37" s="20">
        <v>-1666000</v>
      </c>
      <c r="O37" s="20"/>
      <c r="P37" s="20"/>
      <c r="Q37" s="20">
        <v>-833000</v>
      </c>
      <c r="R37" s="20">
        <v>-833000</v>
      </c>
      <c r="S37" s="20"/>
      <c r="T37" s="20"/>
      <c r="U37" s="20"/>
      <c r="V37" s="20"/>
      <c r="W37" s="20">
        <v>-2499000</v>
      </c>
      <c r="X37" s="20">
        <v>33000000</v>
      </c>
      <c r="Y37" s="20">
        <v>-35499000</v>
      </c>
      <c r="Z37" s="21">
        <v>-107.57</v>
      </c>
      <c r="AA37" s="22">
        <v>33000000</v>
      </c>
    </row>
    <row r="38" spans="1:27" ht="12.75">
      <c r="A38" s="23" t="s">
        <v>57</v>
      </c>
      <c r="B38" s="17"/>
      <c r="C38" s="18"/>
      <c r="D38" s="18"/>
      <c r="E38" s="19">
        <v>64409767</v>
      </c>
      <c r="F38" s="20">
        <v>64409767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64409767</v>
      </c>
      <c r="Y38" s="20">
        <v>-64409767</v>
      </c>
      <c r="Z38" s="21">
        <v>-100</v>
      </c>
      <c r="AA38" s="22">
        <v>64409767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97409767</v>
      </c>
      <c r="F39" s="37">
        <f t="shared" si="4"/>
        <v>97409767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-833000</v>
      </c>
      <c r="L39" s="37">
        <f t="shared" si="4"/>
        <v>0</v>
      </c>
      <c r="M39" s="37">
        <f t="shared" si="4"/>
        <v>-833000</v>
      </c>
      <c r="N39" s="37">
        <f t="shared" si="4"/>
        <v>-1666000</v>
      </c>
      <c r="O39" s="37">
        <f t="shared" si="4"/>
        <v>0</v>
      </c>
      <c r="P39" s="37">
        <f t="shared" si="4"/>
        <v>0</v>
      </c>
      <c r="Q39" s="37">
        <f t="shared" si="4"/>
        <v>-833000</v>
      </c>
      <c r="R39" s="37">
        <f t="shared" si="4"/>
        <v>-833000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-2499000</v>
      </c>
      <c r="X39" s="37">
        <f t="shared" si="4"/>
        <v>97409767</v>
      </c>
      <c r="Y39" s="37">
        <f t="shared" si="4"/>
        <v>-99908767</v>
      </c>
      <c r="Z39" s="38">
        <f>+IF(X39&lt;&gt;0,+(Y39/X39)*100,0)</f>
        <v>-102.56545116261289</v>
      </c>
      <c r="AA39" s="39">
        <f>SUM(AA37:AA38)</f>
        <v>97409767</v>
      </c>
    </row>
    <row r="40" spans="1:27" ht="12.75">
      <c r="A40" s="27" t="s">
        <v>62</v>
      </c>
      <c r="B40" s="28"/>
      <c r="C40" s="29">
        <f aca="true" t="shared" si="5" ref="C40:Y40">+C34+C39</f>
        <v>92969347</v>
      </c>
      <c r="D40" s="29">
        <f>+D34+D39</f>
        <v>0</v>
      </c>
      <c r="E40" s="30">
        <f t="shared" si="5"/>
        <v>182649178</v>
      </c>
      <c r="F40" s="31">
        <f t="shared" si="5"/>
        <v>182649178</v>
      </c>
      <c r="G40" s="31">
        <f t="shared" si="5"/>
        <v>-46053116</v>
      </c>
      <c r="H40" s="31">
        <f t="shared" si="5"/>
        <v>12997829</v>
      </c>
      <c r="I40" s="31">
        <f t="shared" si="5"/>
        <v>-1410108</v>
      </c>
      <c r="J40" s="31">
        <f t="shared" si="5"/>
        <v>-34465395</v>
      </c>
      <c r="K40" s="31">
        <f t="shared" si="5"/>
        <v>-9703440</v>
      </c>
      <c r="L40" s="31">
        <f t="shared" si="5"/>
        <v>11976005</v>
      </c>
      <c r="M40" s="31">
        <f t="shared" si="5"/>
        <v>-23337732</v>
      </c>
      <c r="N40" s="31">
        <f t="shared" si="5"/>
        <v>-21065167</v>
      </c>
      <c r="O40" s="31">
        <f t="shared" si="5"/>
        <v>50809646</v>
      </c>
      <c r="P40" s="31">
        <f t="shared" si="5"/>
        <v>9300735</v>
      </c>
      <c r="Q40" s="31">
        <f t="shared" si="5"/>
        <v>-21856251</v>
      </c>
      <c r="R40" s="31">
        <f t="shared" si="5"/>
        <v>38254130</v>
      </c>
      <c r="S40" s="31">
        <f t="shared" si="5"/>
        <v>36980918</v>
      </c>
      <c r="T40" s="31">
        <f t="shared" si="5"/>
        <v>19044569</v>
      </c>
      <c r="U40" s="31">
        <f t="shared" si="5"/>
        <v>0</v>
      </c>
      <c r="V40" s="31">
        <f t="shared" si="5"/>
        <v>56025487</v>
      </c>
      <c r="W40" s="31">
        <f t="shared" si="5"/>
        <v>38749055</v>
      </c>
      <c r="X40" s="31">
        <f t="shared" si="5"/>
        <v>182649178</v>
      </c>
      <c r="Y40" s="31">
        <f t="shared" si="5"/>
        <v>-143900123</v>
      </c>
      <c r="Z40" s="32">
        <f>+IF(X40&lt;&gt;0,+(Y40/X40)*100,0)</f>
        <v>-78.78498254177744</v>
      </c>
      <c r="AA40" s="33">
        <f>+AA34+AA39</f>
        <v>182649178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-121191459</v>
      </c>
      <c r="D42" s="43">
        <f>+D25-D40</f>
        <v>0</v>
      </c>
      <c r="E42" s="44">
        <f t="shared" si="6"/>
        <v>1074452328</v>
      </c>
      <c r="F42" s="45">
        <f t="shared" si="6"/>
        <v>1526536809</v>
      </c>
      <c r="G42" s="45">
        <f t="shared" si="6"/>
        <v>93027374</v>
      </c>
      <c r="H42" s="45">
        <f t="shared" si="6"/>
        <v>-4654086</v>
      </c>
      <c r="I42" s="45">
        <f t="shared" si="6"/>
        <v>-13810909</v>
      </c>
      <c r="J42" s="45">
        <f t="shared" si="6"/>
        <v>74562379</v>
      </c>
      <c r="K42" s="45">
        <f t="shared" si="6"/>
        <v>-20043525</v>
      </c>
      <c r="L42" s="45">
        <f t="shared" si="6"/>
        <v>-4027491</v>
      </c>
      <c r="M42" s="45">
        <f t="shared" si="6"/>
        <v>19518364</v>
      </c>
      <c r="N42" s="45">
        <f t="shared" si="6"/>
        <v>-4552652</v>
      </c>
      <c r="O42" s="45">
        <f t="shared" si="6"/>
        <v>-49657900</v>
      </c>
      <c r="P42" s="45">
        <f t="shared" si="6"/>
        <v>-8183062</v>
      </c>
      <c r="Q42" s="45">
        <f t="shared" si="6"/>
        <v>31806949</v>
      </c>
      <c r="R42" s="45">
        <f t="shared" si="6"/>
        <v>-26034013</v>
      </c>
      <c r="S42" s="45">
        <f t="shared" si="6"/>
        <v>-27186718</v>
      </c>
      <c r="T42" s="45">
        <f t="shared" si="6"/>
        <v>-17781240</v>
      </c>
      <c r="U42" s="45">
        <f t="shared" si="6"/>
        <v>0</v>
      </c>
      <c r="V42" s="45">
        <f t="shared" si="6"/>
        <v>-44967958</v>
      </c>
      <c r="W42" s="45">
        <f t="shared" si="6"/>
        <v>-992244</v>
      </c>
      <c r="X42" s="45">
        <f t="shared" si="6"/>
        <v>1526536809</v>
      </c>
      <c r="Y42" s="45">
        <f t="shared" si="6"/>
        <v>-1527529053</v>
      </c>
      <c r="Z42" s="46">
        <f>+IF(X42&lt;&gt;0,+(Y42/X42)*100,0)</f>
        <v>-100.06499967731864</v>
      </c>
      <c r="AA42" s="47">
        <f>+AA25-AA40</f>
        <v>1526536809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1073899855</v>
      </c>
      <c r="F45" s="20">
        <v>1474589858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1474589858</v>
      </c>
      <c r="Y45" s="20">
        <v>-1474589858</v>
      </c>
      <c r="Z45" s="48">
        <v>-100</v>
      </c>
      <c r="AA45" s="22">
        <v>1474589858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1073899855</v>
      </c>
      <c r="F48" s="53">
        <f t="shared" si="7"/>
        <v>1474589858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1474589858</v>
      </c>
      <c r="Y48" s="53">
        <f t="shared" si="7"/>
        <v>-1474589858</v>
      </c>
      <c r="Z48" s="54">
        <f>+IF(X48&lt;&gt;0,+(Y48/X48)*100,0)</f>
        <v>-100</v>
      </c>
      <c r="AA48" s="55">
        <f>SUM(AA45:AA47)</f>
        <v>1474589858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282497280</v>
      </c>
      <c r="D6" s="18"/>
      <c r="E6" s="19">
        <v>392797368</v>
      </c>
      <c r="F6" s="20">
        <v>387487142</v>
      </c>
      <c r="G6" s="20">
        <v>592975283</v>
      </c>
      <c r="H6" s="20">
        <v>-7040040</v>
      </c>
      <c r="I6" s="20">
        <v>-118602379</v>
      </c>
      <c r="J6" s="20">
        <v>467332864</v>
      </c>
      <c r="K6" s="20">
        <v>-58548692</v>
      </c>
      <c r="L6" s="20">
        <v>-19840090</v>
      </c>
      <c r="M6" s="20">
        <v>221175979</v>
      </c>
      <c r="N6" s="20">
        <v>142787197</v>
      </c>
      <c r="O6" s="20">
        <v>-60865677</v>
      </c>
      <c r="P6" s="20">
        <v>-47276025</v>
      </c>
      <c r="Q6" s="20">
        <v>251396274</v>
      </c>
      <c r="R6" s="20">
        <v>143254572</v>
      </c>
      <c r="S6" s="20">
        <v>-16907906</v>
      </c>
      <c r="T6" s="20">
        <v>-64143128</v>
      </c>
      <c r="U6" s="20"/>
      <c r="V6" s="20">
        <v>-81051034</v>
      </c>
      <c r="W6" s="20">
        <v>672323599</v>
      </c>
      <c r="X6" s="20">
        <v>387487142</v>
      </c>
      <c r="Y6" s="20">
        <v>284836457</v>
      </c>
      <c r="Z6" s="21">
        <v>73.51</v>
      </c>
      <c r="AA6" s="22">
        <v>387487142</v>
      </c>
    </row>
    <row r="7" spans="1:27" ht="12.75">
      <c r="A7" s="23" t="s">
        <v>34</v>
      </c>
      <c r="B7" s="17"/>
      <c r="C7" s="18">
        <v>8022160</v>
      </c>
      <c r="D7" s="18"/>
      <c r="E7" s="19">
        <v>8022159</v>
      </c>
      <c r="F7" s="20">
        <v>8022159</v>
      </c>
      <c r="G7" s="20">
        <v>8081909</v>
      </c>
      <c r="H7" s="20">
        <v>59749</v>
      </c>
      <c r="I7" s="20">
        <v>57822</v>
      </c>
      <c r="J7" s="20">
        <v>8199480</v>
      </c>
      <c r="K7" s="20">
        <v>59749</v>
      </c>
      <c r="L7" s="20">
        <v>57822</v>
      </c>
      <c r="M7" s="20">
        <v>59749</v>
      </c>
      <c r="N7" s="20">
        <v>177320</v>
      </c>
      <c r="O7" s="20">
        <v>59749</v>
      </c>
      <c r="P7" s="20">
        <v>55895</v>
      </c>
      <c r="Q7" s="20">
        <v>59749</v>
      </c>
      <c r="R7" s="20">
        <v>175393</v>
      </c>
      <c r="S7" s="20">
        <v>57822</v>
      </c>
      <c r="T7" s="20">
        <v>59749</v>
      </c>
      <c r="U7" s="20"/>
      <c r="V7" s="20">
        <v>117571</v>
      </c>
      <c r="W7" s="20">
        <v>8669764</v>
      </c>
      <c r="X7" s="20">
        <v>8022159</v>
      </c>
      <c r="Y7" s="20">
        <v>647605</v>
      </c>
      <c r="Z7" s="21">
        <v>8.07</v>
      </c>
      <c r="AA7" s="22">
        <v>8022159</v>
      </c>
    </row>
    <row r="8" spans="1:27" ht="12.75">
      <c r="A8" s="23" t="s">
        <v>35</v>
      </c>
      <c r="B8" s="17"/>
      <c r="C8" s="18">
        <v>50611637</v>
      </c>
      <c r="D8" s="18"/>
      <c r="E8" s="19">
        <v>39654235</v>
      </c>
      <c r="F8" s="20">
        <v>39712206</v>
      </c>
      <c r="G8" s="20">
        <v>53583713</v>
      </c>
      <c r="H8" s="20">
        <v>1623881</v>
      </c>
      <c r="I8" s="20">
        <v>-1279808</v>
      </c>
      <c r="J8" s="20">
        <v>53927786</v>
      </c>
      <c r="K8" s="20">
        <v>1639239</v>
      </c>
      <c r="L8" s="20">
        <v>-1623523</v>
      </c>
      <c r="M8" s="20">
        <v>1538431</v>
      </c>
      <c r="N8" s="20">
        <v>1554147</v>
      </c>
      <c r="O8" s="20">
        <v>3303132</v>
      </c>
      <c r="P8" s="20">
        <v>2916008</v>
      </c>
      <c r="Q8" s="20">
        <v>-4344218</v>
      </c>
      <c r="R8" s="20">
        <v>1874922</v>
      </c>
      <c r="S8" s="20">
        <v>-3781931</v>
      </c>
      <c r="T8" s="20">
        <v>2326817</v>
      </c>
      <c r="U8" s="20"/>
      <c r="V8" s="20">
        <v>-1455114</v>
      </c>
      <c r="W8" s="20">
        <v>55901741</v>
      </c>
      <c r="X8" s="20">
        <v>39712206</v>
      </c>
      <c r="Y8" s="20">
        <v>16189535</v>
      </c>
      <c r="Z8" s="21">
        <v>40.77</v>
      </c>
      <c r="AA8" s="22">
        <v>39712206</v>
      </c>
    </row>
    <row r="9" spans="1:27" ht="12.75">
      <c r="A9" s="23" t="s">
        <v>36</v>
      </c>
      <c r="B9" s="17"/>
      <c r="C9" s="18">
        <v>47019160</v>
      </c>
      <c r="D9" s="18"/>
      <c r="E9" s="19">
        <v>47015061</v>
      </c>
      <c r="F9" s="20">
        <v>47015061</v>
      </c>
      <c r="G9" s="20">
        <v>40196052</v>
      </c>
      <c r="H9" s="20">
        <v>-9223447</v>
      </c>
      <c r="I9" s="20">
        <v>10266907</v>
      </c>
      <c r="J9" s="20">
        <v>41239512</v>
      </c>
      <c r="K9" s="20">
        <v>-3121124</v>
      </c>
      <c r="L9" s="20">
        <v>8274763</v>
      </c>
      <c r="M9" s="20">
        <v>-2423348</v>
      </c>
      <c r="N9" s="20">
        <v>2730291</v>
      </c>
      <c r="O9" s="20">
        <v>-8758647</v>
      </c>
      <c r="P9" s="20">
        <v>6115886</v>
      </c>
      <c r="Q9" s="20">
        <v>-5033454</v>
      </c>
      <c r="R9" s="20">
        <v>-7676215</v>
      </c>
      <c r="S9" s="20">
        <v>2117964</v>
      </c>
      <c r="T9" s="20">
        <v>1654548</v>
      </c>
      <c r="U9" s="20"/>
      <c r="V9" s="20">
        <v>3772512</v>
      </c>
      <c r="W9" s="20">
        <v>40066100</v>
      </c>
      <c r="X9" s="20">
        <v>47015061</v>
      </c>
      <c r="Y9" s="20">
        <v>-6948961</v>
      </c>
      <c r="Z9" s="21">
        <v>-14.78</v>
      </c>
      <c r="AA9" s="22">
        <v>47015061</v>
      </c>
    </row>
    <row r="10" spans="1:27" ht="12.75">
      <c r="A10" s="23" t="s">
        <v>37</v>
      </c>
      <c r="B10" s="17"/>
      <c r="C10" s="18">
        <v>-472943</v>
      </c>
      <c r="D10" s="18"/>
      <c r="E10" s="19">
        <v>-526661</v>
      </c>
      <c r="F10" s="20">
        <v>-526661</v>
      </c>
      <c r="G10" s="24">
        <v>-526660</v>
      </c>
      <c r="H10" s="24"/>
      <c r="I10" s="24"/>
      <c r="J10" s="20">
        <v>-526660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-526660</v>
      </c>
      <c r="X10" s="20">
        <v>-526661</v>
      </c>
      <c r="Y10" s="24">
        <v>1</v>
      </c>
      <c r="Z10" s="25"/>
      <c r="AA10" s="26">
        <v>-526661</v>
      </c>
    </row>
    <row r="11" spans="1:27" ht="12.75">
      <c r="A11" s="23" t="s">
        <v>38</v>
      </c>
      <c r="B11" s="17"/>
      <c r="C11" s="18">
        <v>12438841</v>
      </c>
      <c r="D11" s="18"/>
      <c r="E11" s="19">
        <v>11438841</v>
      </c>
      <c r="F11" s="20">
        <v>12438841</v>
      </c>
      <c r="G11" s="20">
        <v>12438841</v>
      </c>
      <c r="H11" s="20">
        <v>4448</v>
      </c>
      <c r="I11" s="20"/>
      <c r="J11" s="20">
        <v>12443289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12443289</v>
      </c>
      <c r="X11" s="20">
        <v>12438841</v>
      </c>
      <c r="Y11" s="20">
        <v>4448</v>
      </c>
      <c r="Z11" s="21">
        <v>0.04</v>
      </c>
      <c r="AA11" s="22">
        <v>12438841</v>
      </c>
    </row>
    <row r="12" spans="1:27" ht="12.75">
      <c r="A12" s="27" t="s">
        <v>39</v>
      </c>
      <c r="B12" s="28"/>
      <c r="C12" s="29">
        <f aca="true" t="shared" si="0" ref="C12:Y12">SUM(C6:C11)</f>
        <v>400116135</v>
      </c>
      <c r="D12" s="29">
        <f>SUM(D6:D11)</f>
        <v>0</v>
      </c>
      <c r="E12" s="30">
        <f t="shared" si="0"/>
        <v>498401003</v>
      </c>
      <c r="F12" s="31">
        <f t="shared" si="0"/>
        <v>494148748</v>
      </c>
      <c r="G12" s="31">
        <f t="shared" si="0"/>
        <v>706749138</v>
      </c>
      <c r="H12" s="31">
        <f t="shared" si="0"/>
        <v>-14575409</v>
      </c>
      <c r="I12" s="31">
        <f t="shared" si="0"/>
        <v>-109557458</v>
      </c>
      <c r="J12" s="31">
        <f t="shared" si="0"/>
        <v>582616271</v>
      </c>
      <c r="K12" s="31">
        <f t="shared" si="0"/>
        <v>-59970828</v>
      </c>
      <c r="L12" s="31">
        <f t="shared" si="0"/>
        <v>-13131028</v>
      </c>
      <c r="M12" s="31">
        <f t="shared" si="0"/>
        <v>220350811</v>
      </c>
      <c r="N12" s="31">
        <f t="shared" si="0"/>
        <v>147248955</v>
      </c>
      <c r="O12" s="31">
        <f t="shared" si="0"/>
        <v>-66261443</v>
      </c>
      <c r="P12" s="31">
        <f t="shared" si="0"/>
        <v>-38188236</v>
      </c>
      <c r="Q12" s="31">
        <f t="shared" si="0"/>
        <v>242078351</v>
      </c>
      <c r="R12" s="31">
        <f t="shared" si="0"/>
        <v>137628672</v>
      </c>
      <c r="S12" s="31">
        <f t="shared" si="0"/>
        <v>-18514051</v>
      </c>
      <c r="T12" s="31">
        <f t="shared" si="0"/>
        <v>-60102014</v>
      </c>
      <c r="U12" s="31">
        <f t="shared" si="0"/>
        <v>0</v>
      </c>
      <c r="V12" s="31">
        <f t="shared" si="0"/>
        <v>-78616065</v>
      </c>
      <c r="W12" s="31">
        <f t="shared" si="0"/>
        <v>788877833</v>
      </c>
      <c r="X12" s="31">
        <f t="shared" si="0"/>
        <v>494148748</v>
      </c>
      <c r="Y12" s="31">
        <f t="shared" si="0"/>
        <v>294729085</v>
      </c>
      <c r="Z12" s="32">
        <f>+IF(X12&lt;&gt;0,+(Y12/X12)*100,0)</f>
        <v>59.64379879396154</v>
      </c>
      <c r="AA12" s="33">
        <f>SUM(AA6:AA11)</f>
        <v>494148748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2377089</v>
      </c>
      <c r="D15" s="18"/>
      <c r="E15" s="19">
        <v>2377089</v>
      </c>
      <c r="F15" s="20">
        <v>2377089</v>
      </c>
      <c r="G15" s="20">
        <v>2377089</v>
      </c>
      <c r="H15" s="20"/>
      <c r="I15" s="20"/>
      <c r="J15" s="20">
        <v>2377089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2377089</v>
      </c>
      <c r="X15" s="20">
        <v>2377089</v>
      </c>
      <c r="Y15" s="20"/>
      <c r="Z15" s="21"/>
      <c r="AA15" s="22">
        <v>2377089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-1803139</v>
      </c>
      <c r="D17" s="18"/>
      <c r="E17" s="19">
        <v>-1803139</v>
      </c>
      <c r="F17" s="20">
        <v>-1803139</v>
      </c>
      <c r="G17" s="20">
        <v>-1803139</v>
      </c>
      <c r="H17" s="20"/>
      <c r="I17" s="20"/>
      <c r="J17" s="20">
        <v>-1803139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-1803139</v>
      </c>
      <c r="X17" s="20">
        <v>-1803139</v>
      </c>
      <c r="Y17" s="20"/>
      <c r="Z17" s="21"/>
      <c r="AA17" s="22">
        <v>-1803139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3939375499</v>
      </c>
      <c r="D19" s="18"/>
      <c r="E19" s="19">
        <v>4426327649</v>
      </c>
      <c r="F19" s="20">
        <v>4411481014</v>
      </c>
      <c r="G19" s="20">
        <v>3939257883</v>
      </c>
      <c r="H19" s="20">
        <v>27284825</v>
      </c>
      <c r="I19" s="20">
        <v>60655431</v>
      </c>
      <c r="J19" s="20">
        <v>4027198139</v>
      </c>
      <c r="K19" s="20">
        <v>29621591</v>
      </c>
      <c r="L19" s="20">
        <v>60243832</v>
      </c>
      <c r="M19" s="20">
        <v>35633569</v>
      </c>
      <c r="N19" s="20">
        <v>125498992</v>
      </c>
      <c r="O19" s="20">
        <v>14731662</v>
      </c>
      <c r="P19" s="20">
        <v>27535441</v>
      </c>
      <c r="Q19" s="20">
        <v>30394603</v>
      </c>
      <c r="R19" s="20">
        <v>72661706</v>
      </c>
      <c r="S19" s="20">
        <v>9372186</v>
      </c>
      <c r="T19" s="20">
        <v>-56355382</v>
      </c>
      <c r="U19" s="20"/>
      <c r="V19" s="20">
        <v>-46983196</v>
      </c>
      <c r="W19" s="20">
        <v>4178375641</v>
      </c>
      <c r="X19" s="20">
        <v>4411481014</v>
      </c>
      <c r="Y19" s="20">
        <v>-233105373</v>
      </c>
      <c r="Z19" s="21">
        <v>-5.28</v>
      </c>
      <c r="AA19" s="22">
        <v>4411481014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2757622</v>
      </c>
      <c r="D22" s="18"/>
      <c r="E22" s="19">
        <v>2939942</v>
      </c>
      <c r="F22" s="20">
        <v>2421627</v>
      </c>
      <c r="G22" s="20">
        <v>2839942</v>
      </c>
      <c r="H22" s="20"/>
      <c r="I22" s="20"/>
      <c r="J22" s="20">
        <v>2839942</v>
      </c>
      <c r="K22" s="20"/>
      <c r="L22" s="20"/>
      <c r="M22" s="20"/>
      <c r="N22" s="20"/>
      <c r="O22" s="20"/>
      <c r="P22" s="20"/>
      <c r="Q22" s="20"/>
      <c r="R22" s="20"/>
      <c r="S22" s="20"/>
      <c r="T22" s="20">
        <v>-556160</v>
      </c>
      <c r="U22" s="20"/>
      <c r="V22" s="20">
        <v>-556160</v>
      </c>
      <c r="W22" s="20">
        <v>2283782</v>
      </c>
      <c r="X22" s="20">
        <v>2421627</v>
      </c>
      <c r="Y22" s="20">
        <v>-137845</v>
      </c>
      <c r="Z22" s="21">
        <v>-5.69</v>
      </c>
      <c r="AA22" s="22">
        <v>2421627</v>
      </c>
    </row>
    <row r="23" spans="1:27" ht="12.75">
      <c r="A23" s="23" t="s">
        <v>48</v>
      </c>
      <c r="B23" s="17"/>
      <c r="C23" s="18">
        <v>131100</v>
      </c>
      <c r="D23" s="18"/>
      <c r="E23" s="19">
        <v>131100</v>
      </c>
      <c r="F23" s="20">
        <v>131100</v>
      </c>
      <c r="G23" s="24">
        <v>131100</v>
      </c>
      <c r="H23" s="24"/>
      <c r="I23" s="24"/>
      <c r="J23" s="20">
        <v>131100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131100</v>
      </c>
      <c r="X23" s="20">
        <v>131100</v>
      </c>
      <c r="Y23" s="24"/>
      <c r="Z23" s="25"/>
      <c r="AA23" s="26">
        <v>131100</v>
      </c>
    </row>
    <row r="24" spans="1:27" ht="12.75">
      <c r="A24" s="27" t="s">
        <v>49</v>
      </c>
      <c r="B24" s="35"/>
      <c r="C24" s="29">
        <f aca="true" t="shared" si="1" ref="C24:Y24">SUM(C15:C23)</f>
        <v>3942838171</v>
      </c>
      <c r="D24" s="29">
        <f>SUM(D15:D23)</f>
        <v>0</v>
      </c>
      <c r="E24" s="36">
        <f t="shared" si="1"/>
        <v>4429972641</v>
      </c>
      <c r="F24" s="37">
        <f t="shared" si="1"/>
        <v>4414607691</v>
      </c>
      <c r="G24" s="37">
        <f t="shared" si="1"/>
        <v>3942802875</v>
      </c>
      <c r="H24" s="37">
        <f t="shared" si="1"/>
        <v>27284825</v>
      </c>
      <c r="I24" s="37">
        <f t="shared" si="1"/>
        <v>60655431</v>
      </c>
      <c r="J24" s="37">
        <f t="shared" si="1"/>
        <v>4030743131</v>
      </c>
      <c r="K24" s="37">
        <f t="shared" si="1"/>
        <v>29621591</v>
      </c>
      <c r="L24" s="37">
        <f t="shared" si="1"/>
        <v>60243832</v>
      </c>
      <c r="M24" s="37">
        <f t="shared" si="1"/>
        <v>35633569</v>
      </c>
      <c r="N24" s="37">
        <f t="shared" si="1"/>
        <v>125498992</v>
      </c>
      <c r="O24" s="37">
        <f t="shared" si="1"/>
        <v>14731662</v>
      </c>
      <c r="P24" s="37">
        <f t="shared" si="1"/>
        <v>27535441</v>
      </c>
      <c r="Q24" s="37">
        <f t="shared" si="1"/>
        <v>30394603</v>
      </c>
      <c r="R24" s="37">
        <f t="shared" si="1"/>
        <v>72661706</v>
      </c>
      <c r="S24" s="37">
        <f t="shared" si="1"/>
        <v>9372186</v>
      </c>
      <c r="T24" s="37">
        <f t="shared" si="1"/>
        <v>-56911542</v>
      </c>
      <c r="U24" s="37">
        <f t="shared" si="1"/>
        <v>0</v>
      </c>
      <c r="V24" s="37">
        <f t="shared" si="1"/>
        <v>-47539356</v>
      </c>
      <c r="W24" s="37">
        <f t="shared" si="1"/>
        <v>4181364473</v>
      </c>
      <c r="X24" s="37">
        <f t="shared" si="1"/>
        <v>4414607691</v>
      </c>
      <c r="Y24" s="37">
        <f t="shared" si="1"/>
        <v>-233243218</v>
      </c>
      <c r="Z24" s="38">
        <f>+IF(X24&lt;&gt;0,+(Y24/X24)*100,0)</f>
        <v>-5.283441572294402</v>
      </c>
      <c r="AA24" s="39">
        <f>SUM(AA15:AA23)</f>
        <v>4414607691</v>
      </c>
    </row>
    <row r="25" spans="1:27" ht="12.75">
      <c r="A25" s="27" t="s">
        <v>50</v>
      </c>
      <c r="B25" s="28"/>
      <c r="C25" s="29">
        <f aca="true" t="shared" si="2" ref="C25:Y25">+C12+C24</f>
        <v>4342954306</v>
      </c>
      <c r="D25" s="29">
        <f>+D12+D24</f>
        <v>0</v>
      </c>
      <c r="E25" s="30">
        <f t="shared" si="2"/>
        <v>4928373644</v>
      </c>
      <c r="F25" s="31">
        <f t="shared" si="2"/>
        <v>4908756439</v>
      </c>
      <c r="G25" s="31">
        <f t="shared" si="2"/>
        <v>4649552013</v>
      </c>
      <c r="H25" s="31">
        <f t="shared" si="2"/>
        <v>12709416</v>
      </c>
      <c r="I25" s="31">
        <f t="shared" si="2"/>
        <v>-48902027</v>
      </c>
      <c r="J25" s="31">
        <f t="shared" si="2"/>
        <v>4613359402</v>
      </c>
      <c r="K25" s="31">
        <f t="shared" si="2"/>
        <v>-30349237</v>
      </c>
      <c r="L25" s="31">
        <f t="shared" si="2"/>
        <v>47112804</v>
      </c>
      <c r="M25" s="31">
        <f t="shared" si="2"/>
        <v>255984380</v>
      </c>
      <c r="N25" s="31">
        <f t="shared" si="2"/>
        <v>272747947</v>
      </c>
      <c r="O25" s="31">
        <f t="shared" si="2"/>
        <v>-51529781</v>
      </c>
      <c r="P25" s="31">
        <f t="shared" si="2"/>
        <v>-10652795</v>
      </c>
      <c r="Q25" s="31">
        <f t="shared" si="2"/>
        <v>272472954</v>
      </c>
      <c r="R25" s="31">
        <f t="shared" si="2"/>
        <v>210290378</v>
      </c>
      <c r="S25" s="31">
        <f t="shared" si="2"/>
        <v>-9141865</v>
      </c>
      <c r="T25" s="31">
        <f t="shared" si="2"/>
        <v>-117013556</v>
      </c>
      <c r="U25" s="31">
        <f t="shared" si="2"/>
        <v>0</v>
      </c>
      <c r="V25" s="31">
        <f t="shared" si="2"/>
        <v>-126155421</v>
      </c>
      <c r="W25" s="31">
        <f t="shared" si="2"/>
        <v>4970242306</v>
      </c>
      <c r="X25" s="31">
        <f t="shared" si="2"/>
        <v>4908756439</v>
      </c>
      <c r="Y25" s="31">
        <f t="shared" si="2"/>
        <v>61485867</v>
      </c>
      <c r="Z25" s="32">
        <f>+IF(X25&lt;&gt;0,+(Y25/X25)*100,0)</f>
        <v>1.2525752247859694</v>
      </c>
      <c r="AA25" s="33">
        <f>+AA12+AA24</f>
        <v>4908756439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55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56</v>
      </c>
      <c r="B32" s="17"/>
      <c r="C32" s="18">
        <v>166512269</v>
      </c>
      <c r="D32" s="18"/>
      <c r="E32" s="19">
        <v>166594586</v>
      </c>
      <c r="F32" s="20">
        <v>166594586</v>
      </c>
      <c r="G32" s="20">
        <v>249557462</v>
      </c>
      <c r="H32" s="20">
        <v>17565822</v>
      </c>
      <c r="I32" s="20">
        <v>-52548229</v>
      </c>
      <c r="J32" s="20">
        <v>214575055</v>
      </c>
      <c r="K32" s="20">
        <v>-12077223</v>
      </c>
      <c r="L32" s="20">
        <v>61905328</v>
      </c>
      <c r="M32" s="20">
        <v>60028598</v>
      </c>
      <c r="N32" s="20">
        <v>109856703</v>
      </c>
      <c r="O32" s="20">
        <v>-41947758</v>
      </c>
      <c r="P32" s="20">
        <v>1930959</v>
      </c>
      <c r="Q32" s="20">
        <v>94296923</v>
      </c>
      <c r="R32" s="20">
        <v>54280124</v>
      </c>
      <c r="S32" s="20">
        <v>38288063</v>
      </c>
      <c r="T32" s="20">
        <v>-101377107</v>
      </c>
      <c r="U32" s="20"/>
      <c r="V32" s="20">
        <v>-63089044</v>
      </c>
      <c r="W32" s="20">
        <v>315622838</v>
      </c>
      <c r="X32" s="20">
        <v>166594586</v>
      </c>
      <c r="Y32" s="20">
        <v>149028252</v>
      </c>
      <c r="Z32" s="21">
        <v>89.46</v>
      </c>
      <c r="AA32" s="22">
        <v>166594586</v>
      </c>
    </row>
    <row r="33" spans="1:27" ht="12.75">
      <c r="A33" s="23" t="s">
        <v>57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166512269</v>
      </c>
      <c r="D34" s="29">
        <f>SUM(D29:D33)</f>
        <v>0</v>
      </c>
      <c r="E34" s="30">
        <f t="shared" si="3"/>
        <v>166594586</v>
      </c>
      <c r="F34" s="31">
        <f t="shared" si="3"/>
        <v>166594586</v>
      </c>
      <c r="G34" s="31">
        <f t="shared" si="3"/>
        <v>249557462</v>
      </c>
      <c r="H34" s="31">
        <f t="shared" si="3"/>
        <v>17565822</v>
      </c>
      <c r="I34" s="31">
        <f t="shared" si="3"/>
        <v>-52548229</v>
      </c>
      <c r="J34" s="31">
        <f t="shared" si="3"/>
        <v>214575055</v>
      </c>
      <c r="K34" s="31">
        <f t="shared" si="3"/>
        <v>-12077223</v>
      </c>
      <c r="L34" s="31">
        <f t="shared" si="3"/>
        <v>61905328</v>
      </c>
      <c r="M34" s="31">
        <f t="shared" si="3"/>
        <v>60028598</v>
      </c>
      <c r="N34" s="31">
        <f t="shared" si="3"/>
        <v>109856703</v>
      </c>
      <c r="O34" s="31">
        <f t="shared" si="3"/>
        <v>-41947758</v>
      </c>
      <c r="P34" s="31">
        <f t="shared" si="3"/>
        <v>1930959</v>
      </c>
      <c r="Q34" s="31">
        <f t="shared" si="3"/>
        <v>94296923</v>
      </c>
      <c r="R34" s="31">
        <f t="shared" si="3"/>
        <v>54280124</v>
      </c>
      <c r="S34" s="31">
        <f t="shared" si="3"/>
        <v>38288063</v>
      </c>
      <c r="T34" s="31">
        <f t="shared" si="3"/>
        <v>-101377107</v>
      </c>
      <c r="U34" s="31">
        <f t="shared" si="3"/>
        <v>0</v>
      </c>
      <c r="V34" s="31">
        <f t="shared" si="3"/>
        <v>-63089044</v>
      </c>
      <c r="W34" s="31">
        <f t="shared" si="3"/>
        <v>315622838</v>
      </c>
      <c r="X34" s="31">
        <f t="shared" si="3"/>
        <v>166594586</v>
      </c>
      <c r="Y34" s="31">
        <f t="shared" si="3"/>
        <v>149028252</v>
      </c>
      <c r="Z34" s="32">
        <f>+IF(X34&lt;&gt;0,+(Y34/X34)*100,0)</f>
        <v>89.45563933272118</v>
      </c>
      <c r="AA34" s="33">
        <f>SUM(AA29:AA33)</f>
        <v>166594586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5422054</v>
      </c>
      <c r="D37" s="18"/>
      <c r="E37" s="19">
        <v>5422055</v>
      </c>
      <c r="F37" s="20">
        <v>5422055</v>
      </c>
      <c r="G37" s="20">
        <v>5422054</v>
      </c>
      <c r="H37" s="20"/>
      <c r="I37" s="20"/>
      <c r="J37" s="20">
        <v>5422054</v>
      </c>
      <c r="K37" s="20">
        <v>-304048</v>
      </c>
      <c r="L37" s="20">
        <v>-3390154</v>
      </c>
      <c r="M37" s="20"/>
      <c r="N37" s="20">
        <v>-3694202</v>
      </c>
      <c r="O37" s="20"/>
      <c r="P37" s="20"/>
      <c r="Q37" s="20">
        <v>-1573396</v>
      </c>
      <c r="R37" s="20">
        <v>-1573396</v>
      </c>
      <c r="S37" s="20"/>
      <c r="T37" s="20"/>
      <c r="U37" s="20"/>
      <c r="V37" s="20"/>
      <c r="W37" s="20">
        <v>154456</v>
      </c>
      <c r="X37" s="20">
        <v>5422055</v>
      </c>
      <c r="Y37" s="20">
        <v>-5267599</v>
      </c>
      <c r="Z37" s="21">
        <v>-97.15</v>
      </c>
      <c r="AA37" s="22">
        <v>5422055</v>
      </c>
    </row>
    <row r="38" spans="1:27" ht="12.75">
      <c r="A38" s="23" t="s">
        <v>57</v>
      </c>
      <c r="B38" s="17"/>
      <c r="C38" s="18">
        <v>8922810</v>
      </c>
      <c r="D38" s="18"/>
      <c r="E38" s="19">
        <v>8922810</v>
      </c>
      <c r="F38" s="20">
        <v>8922810</v>
      </c>
      <c r="G38" s="20">
        <v>8922810</v>
      </c>
      <c r="H38" s="20"/>
      <c r="I38" s="20"/>
      <c r="J38" s="20">
        <v>8922810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8922810</v>
      </c>
      <c r="X38" s="20">
        <v>8922810</v>
      </c>
      <c r="Y38" s="20"/>
      <c r="Z38" s="21"/>
      <c r="AA38" s="22">
        <v>8922810</v>
      </c>
    </row>
    <row r="39" spans="1:27" ht="12.75">
      <c r="A39" s="27" t="s">
        <v>61</v>
      </c>
      <c r="B39" s="35"/>
      <c r="C39" s="29">
        <f aca="true" t="shared" si="4" ref="C39:Y39">SUM(C37:C38)</f>
        <v>14344864</v>
      </c>
      <c r="D39" s="29">
        <f>SUM(D37:D38)</f>
        <v>0</v>
      </c>
      <c r="E39" s="36">
        <f t="shared" si="4"/>
        <v>14344865</v>
      </c>
      <c r="F39" s="37">
        <f t="shared" si="4"/>
        <v>14344865</v>
      </c>
      <c r="G39" s="37">
        <f t="shared" si="4"/>
        <v>14344864</v>
      </c>
      <c r="H39" s="37">
        <f t="shared" si="4"/>
        <v>0</v>
      </c>
      <c r="I39" s="37">
        <f t="shared" si="4"/>
        <v>0</v>
      </c>
      <c r="J39" s="37">
        <f t="shared" si="4"/>
        <v>14344864</v>
      </c>
      <c r="K39" s="37">
        <f t="shared" si="4"/>
        <v>-304048</v>
      </c>
      <c r="L39" s="37">
        <f t="shared" si="4"/>
        <v>-3390154</v>
      </c>
      <c r="M39" s="37">
        <f t="shared" si="4"/>
        <v>0</v>
      </c>
      <c r="N39" s="37">
        <f t="shared" si="4"/>
        <v>-3694202</v>
      </c>
      <c r="O39" s="37">
        <f t="shared" si="4"/>
        <v>0</v>
      </c>
      <c r="P39" s="37">
        <f t="shared" si="4"/>
        <v>0</v>
      </c>
      <c r="Q39" s="37">
        <f t="shared" si="4"/>
        <v>-1573396</v>
      </c>
      <c r="R39" s="37">
        <f t="shared" si="4"/>
        <v>-1573396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9077266</v>
      </c>
      <c r="X39" s="37">
        <f t="shared" si="4"/>
        <v>14344865</v>
      </c>
      <c r="Y39" s="37">
        <f t="shared" si="4"/>
        <v>-5267599</v>
      </c>
      <c r="Z39" s="38">
        <f>+IF(X39&lt;&gt;0,+(Y39/X39)*100,0)</f>
        <v>-36.721147253738536</v>
      </c>
      <c r="AA39" s="39">
        <f>SUM(AA37:AA38)</f>
        <v>14344865</v>
      </c>
    </row>
    <row r="40" spans="1:27" ht="12.75">
      <c r="A40" s="27" t="s">
        <v>62</v>
      </c>
      <c r="B40" s="28"/>
      <c r="C40" s="29">
        <f aca="true" t="shared" si="5" ref="C40:Y40">+C34+C39</f>
        <v>180857133</v>
      </c>
      <c r="D40" s="29">
        <f>+D34+D39</f>
        <v>0</v>
      </c>
      <c r="E40" s="30">
        <f t="shared" si="5"/>
        <v>180939451</v>
      </c>
      <c r="F40" s="31">
        <f t="shared" si="5"/>
        <v>180939451</v>
      </c>
      <c r="G40" s="31">
        <f t="shared" si="5"/>
        <v>263902326</v>
      </c>
      <c r="H40" s="31">
        <f t="shared" si="5"/>
        <v>17565822</v>
      </c>
      <c r="I40" s="31">
        <f t="shared" si="5"/>
        <v>-52548229</v>
      </c>
      <c r="J40" s="31">
        <f t="shared" si="5"/>
        <v>228919919</v>
      </c>
      <c r="K40" s="31">
        <f t="shared" si="5"/>
        <v>-12381271</v>
      </c>
      <c r="L40" s="31">
        <f t="shared" si="5"/>
        <v>58515174</v>
      </c>
      <c r="M40" s="31">
        <f t="shared" si="5"/>
        <v>60028598</v>
      </c>
      <c r="N40" s="31">
        <f t="shared" si="5"/>
        <v>106162501</v>
      </c>
      <c r="O40" s="31">
        <f t="shared" si="5"/>
        <v>-41947758</v>
      </c>
      <c r="P40" s="31">
        <f t="shared" si="5"/>
        <v>1930959</v>
      </c>
      <c r="Q40" s="31">
        <f t="shared" si="5"/>
        <v>92723527</v>
      </c>
      <c r="R40" s="31">
        <f t="shared" si="5"/>
        <v>52706728</v>
      </c>
      <c r="S40" s="31">
        <f t="shared" si="5"/>
        <v>38288063</v>
      </c>
      <c r="T40" s="31">
        <f t="shared" si="5"/>
        <v>-101377107</v>
      </c>
      <c r="U40" s="31">
        <f t="shared" si="5"/>
        <v>0</v>
      </c>
      <c r="V40" s="31">
        <f t="shared" si="5"/>
        <v>-63089044</v>
      </c>
      <c r="W40" s="31">
        <f t="shared" si="5"/>
        <v>324700104</v>
      </c>
      <c r="X40" s="31">
        <f t="shared" si="5"/>
        <v>180939451</v>
      </c>
      <c r="Y40" s="31">
        <f t="shared" si="5"/>
        <v>143760653</v>
      </c>
      <c r="Z40" s="32">
        <f>+IF(X40&lt;&gt;0,+(Y40/X40)*100,0)</f>
        <v>79.4523539258445</v>
      </c>
      <c r="AA40" s="33">
        <f>+AA34+AA39</f>
        <v>180939451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4162097173</v>
      </c>
      <c r="D42" s="43">
        <f>+D25-D40</f>
        <v>0</v>
      </c>
      <c r="E42" s="44">
        <f t="shared" si="6"/>
        <v>4747434193</v>
      </c>
      <c r="F42" s="45">
        <f t="shared" si="6"/>
        <v>4727816988</v>
      </c>
      <c r="G42" s="45">
        <f t="shared" si="6"/>
        <v>4385649687</v>
      </c>
      <c r="H42" s="45">
        <f t="shared" si="6"/>
        <v>-4856406</v>
      </c>
      <c r="I42" s="45">
        <f t="shared" si="6"/>
        <v>3646202</v>
      </c>
      <c r="J42" s="45">
        <f t="shared" si="6"/>
        <v>4384439483</v>
      </c>
      <c r="K42" s="45">
        <f t="shared" si="6"/>
        <v>-17967966</v>
      </c>
      <c r="L42" s="45">
        <f t="shared" si="6"/>
        <v>-11402370</v>
      </c>
      <c r="M42" s="45">
        <f t="shared" si="6"/>
        <v>195955782</v>
      </c>
      <c r="N42" s="45">
        <f t="shared" si="6"/>
        <v>166585446</v>
      </c>
      <c r="O42" s="45">
        <f t="shared" si="6"/>
        <v>-9582023</v>
      </c>
      <c r="P42" s="45">
        <f t="shared" si="6"/>
        <v>-12583754</v>
      </c>
      <c r="Q42" s="45">
        <f t="shared" si="6"/>
        <v>179749427</v>
      </c>
      <c r="R42" s="45">
        <f t="shared" si="6"/>
        <v>157583650</v>
      </c>
      <c r="S42" s="45">
        <f t="shared" si="6"/>
        <v>-47429928</v>
      </c>
      <c r="T42" s="45">
        <f t="shared" si="6"/>
        <v>-15636449</v>
      </c>
      <c r="U42" s="45">
        <f t="shared" si="6"/>
        <v>0</v>
      </c>
      <c r="V42" s="45">
        <f t="shared" si="6"/>
        <v>-63066377</v>
      </c>
      <c r="W42" s="45">
        <f t="shared" si="6"/>
        <v>4645542202</v>
      </c>
      <c r="X42" s="45">
        <f t="shared" si="6"/>
        <v>4727816988</v>
      </c>
      <c r="Y42" s="45">
        <f t="shared" si="6"/>
        <v>-82274786</v>
      </c>
      <c r="Z42" s="46">
        <f>+IF(X42&lt;&gt;0,+(Y42/X42)*100,0)</f>
        <v>-1.7402278093426067</v>
      </c>
      <c r="AA42" s="47">
        <f>+AA25-AA40</f>
        <v>4727816988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3623037566</v>
      </c>
      <c r="D45" s="18"/>
      <c r="E45" s="19">
        <v>4747401751</v>
      </c>
      <c r="F45" s="20">
        <v>4729284546</v>
      </c>
      <c r="G45" s="20">
        <v>4159599716</v>
      </c>
      <c r="H45" s="20"/>
      <c r="I45" s="20"/>
      <c r="J45" s="20">
        <v>4159599716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4159599716</v>
      </c>
      <c r="X45" s="20">
        <v>4729284546</v>
      </c>
      <c r="Y45" s="20">
        <v>-569684830</v>
      </c>
      <c r="Z45" s="48">
        <v>-12.05</v>
      </c>
      <c r="AA45" s="22">
        <v>4729284546</v>
      </c>
    </row>
    <row r="46" spans="1:27" ht="12.75">
      <c r="A46" s="23" t="s">
        <v>67</v>
      </c>
      <c r="B46" s="17"/>
      <c r="C46" s="18">
        <v>32443</v>
      </c>
      <c r="D46" s="18"/>
      <c r="E46" s="19">
        <v>32443</v>
      </c>
      <c r="F46" s="20">
        <v>32443</v>
      </c>
      <c r="G46" s="20">
        <v>32443</v>
      </c>
      <c r="H46" s="20"/>
      <c r="I46" s="20"/>
      <c r="J46" s="20">
        <v>32443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32443</v>
      </c>
      <c r="X46" s="20">
        <v>32443</v>
      </c>
      <c r="Y46" s="20"/>
      <c r="Z46" s="48"/>
      <c r="AA46" s="22">
        <v>32443</v>
      </c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3623070009</v>
      </c>
      <c r="D48" s="51">
        <f>SUM(D45:D47)</f>
        <v>0</v>
      </c>
      <c r="E48" s="52">
        <f t="shared" si="7"/>
        <v>4747434194</v>
      </c>
      <c r="F48" s="53">
        <f t="shared" si="7"/>
        <v>4729316989</v>
      </c>
      <c r="G48" s="53">
        <f t="shared" si="7"/>
        <v>4159632159</v>
      </c>
      <c r="H48" s="53">
        <f t="shared" si="7"/>
        <v>0</v>
      </c>
      <c r="I48" s="53">
        <f t="shared" si="7"/>
        <v>0</v>
      </c>
      <c r="J48" s="53">
        <f t="shared" si="7"/>
        <v>4159632159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4159632159</v>
      </c>
      <c r="X48" s="53">
        <f t="shared" si="7"/>
        <v>4729316989</v>
      </c>
      <c r="Y48" s="53">
        <f t="shared" si="7"/>
        <v>-569684830</v>
      </c>
      <c r="Z48" s="54">
        <f>+IF(X48&lt;&gt;0,+(Y48/X48)*100,0)</f>
        <v>-12.045816157492505</v>
      </c>
      <c r="AA48" s="55">
        <f>SUM(AA45:AA47)</f>
        <v>4729316989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27593917</v>
      </c>
      <c r="D6" s="18"/>
      <c r="E6" s="19">
        <v>-73372848</v>
      </c>
      <c r="F6" s="20">
        <v>1528999</v>
      </c>
      <c r="G6" s="20">
        <v>14028925</v>
      </c>
      <c r="H6" s="20">
        <v>-9619796</v>
      </c>
      <c r="I6" s="20">
        <v>-12925821</v>
      </c>
      <c r="J6" s="20">
        <v>-8516692</v>
      </c>
      <c r="K6" s="20">
        <v>-3512219</v>
      </c>
      <c r="L6" s="20">
        <v>-4429430</v>
      </c>
      <c r="M6" s="20">
        <v>-2502728</v>
      </c>
      <c r="N6" s="20">
        <v>-10444377</v>
      </c>
      <c r="O6" s="20">
        <v>-3187003</v>
      </c>
      <c r="P6" s="20">
        <v>-1617768</v>
      </c>
      <c r="Q6" s="20">
        <v>21108777</v>
      </c>
      <c r="R6" s="20">
        <v>16304006</v>
      </c>
      <c r="S6" s="20">
        <v>-393858</v>
      </c>
      <c r="T6" s="20">
        <v>-8372680</v>
      </c>
      <c r="U6" s="20">
        <v>-6116281</v>
      </c>
      <c r="V6" s="20">
        <v>-14882819</v>
      </c>
      <c r="W6" s="20">
        <v>-17539882</v>
      </c>
      <c r="X6" s="20">
        <v>-25811799</v>
      </c>
      <c r="Y6" s="20">
        <v>8271917</v>
      </c>
      <c r="Z6" s="21">
        <v>-32.05</v>
      </c>
      <c r="AA6" s="22">
        <v>1528999</v>
      </c>
    </row>
    <row r="7" spans="1:27" ht="12.75">
      <c r="A7" s="23" t="s">
        <v>34</v>
      </c>
      <c r="B7" s="17"/>
      <c r="C7" s="18">
        <v>1999</v>
      </c>
      <c r="D7" s="18"/>
      <c r="E7" s="19"/>
      <c r="F7" s="20">
        <v>1000000</v>
      </c>
      <c r="G7" s="20"/>
      <c r="H7" s="20"/>
      <c r="I7" s="20"/>
      <c r="J7" s="20"/>
      <c r="K7" s="20"/>
      <c r="L7" s="20">
        <v>1562</v>
      </c>
      <c r="M7" s="20">
        <v>10000256</v>
      </c>
      <c r="N7" s="20">
        <v>10001818</v>
      </c>
      <c r="O7" s="20">
        <v>-823</v>
      </c>
      <c r="P7" s="20">
        <v>119770</v>
      </c>
      <c r="Q7" s="20">
        <v>-10125536</v>
      </c>
      <c r="R7" s="20">
        <v>-10006589</v>
      </c>
      <c r="S7" s="20"/>
      <c r="T7" s="20">
        <v>6243</v>
      </c>
      <c r="U7" s="20"/>
      <c r="V7" s="20">
        <v>6243</v>
      </c>
      <c r="W7" s="20">
        <v>1472</v>
      </c>
      <c r="X7" s="20">
        <v>902587</v>
      </c>
      <c r="Y7" s="20">
        <v>-901115</v>
      </c>
      <c r="Z7" s="21">
        <v>-99.84</v>
      </c>
      <c r="AA7" s="22">
        <v>1000000</v>
      </c>
    </row>
    <row r="8" spans="1:27" ht="12.75">
      <c r="A8" s="23" t="s">
        <v>35</v>
      </c>
      <c r="B8" s="17"/>
      <c r="C8" s="18">
        <v>4888314</v>
      </c>
      <c r="D8" s="18"/>
      <c r="E8" s="19">
        <v>25750060</v>
      </c>
      <c r="F8" s="20">
        <v>21549556</v>
      </c>
      <c r="G8" s="20">
        <v>12655924</v>
      </c>
      <c r="H8" s="20">
        <v>5254962</v>
      </c>
      <c r="I8" s="20">
        <v>-2968296</v>
      </c>
      <c r="J8" s="20">
        <v>14942590</v>
      </c>
      <c r="K8" s="20">
        <v>-750953</v>
      </c>
      <c r="L8" s="20">
        <v>-963056</v>
      </c>
      <c r="M8" s="20">
        <v>1953834</v>
      </c>
      <c r="N8" s="20">
        <v>239825</v>
      </c>
      <c r="O8" s="20">
        <v>249125</v>
      </c>
      <c r="P8" s="20">
        <v>-484903</v>
      </c>
      <c r="Q8" s="20">
        <v>-1921055</v>
      </c>
      <c r="R8" s="20">
        <v>-2156833</v>
      </c>
      <c r="S8" s="20">
        <v>-835483</v>
      </c>
      <c r="T8" s="20">
        <v>428292</v>
      </c>
      <c r="U8" s="20">
        <v>-17232228</v>
      </c>
      <c r="V8" s="20">
        <v>-17639419</v>
      </c>
      <c r="W8" s="20">
        <v>-4613837</v>
      </c>
      <c r="X8" s="20">
        <v>-10688400</v>
      </c>
      <c r="Y8" s="20">
        <v>6074563</v>
      </c>
      <c r="Z8" s="21">
        <v>-56.83</v>
      </c>
      <c r="AA8" s="22">
        <v>21549556</v>
      </c>
    </row>
    <row r="9" spans="1:27" ht="12.75">
      <c r="A9" s="23" t="s">
        <v>36</v>
      </c>
      <c r="B9" s="17"/>
      <c r="C9" s="18">
        <v>1050754</v>
      </c>
      <c r="D9" s="18"/>
      <c r="E9" s="19"/>
      <c r="F9" s="20">
        <v>6217671</v>
      </c>
      <c r="G9" s="20">
        <v>8271762</v>
      </c>
      <c r="H9" s="20">
        <v>1835107</v>
      </c>
      <c r="I9" s="20">
        <v>2962779</v>
      </c>
      <c r="J9" s="20">
        <v>13069648</v>
      </c>
      <c r="K9" s="20">
        <v>2041115</v>
      </c>
      <c r="L9" s="20">
        <v>1559317</v>
      </c>
      <c r="M9" s="20">
        <v>-190435</v>
      </c>
      <c r="N9" s="20">
        <v>3409997</v>
      </c>
      <c r="O9" s="20">
        <v>-2095332</v>
      </c>
      <c r="P9" s="20">
        <v>537432</v>
      </c>
      <c r="Q9" s="20">
        <v>1748440</v>
      </c>
      <c r="R9" s="20">
        <v>190540</v>
      </c>
      <c r="S9" s="20">
        <v>-3407954</v>
      </c>
      <c r="T9" s="20">
        <v>712608</v>
      </c>
      <c r="U9" s="20">
        <v>-1125904</v>
      </c>
      <c r="V9" s="20">
        <v>-3821250</v>
      </c>
      <c r="W9" s="20">
        <v>12848935</v>
      </c>
      <c r="X9" s="20"/>
      <c r="Y9" s="20">
        <v>12848935</v>
      </c>
      <c r="Z9" s="21"/>
      <c r="AA9" s="22">
        <v>6217671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47502021</v>
      </c>
      <c r="D11" s="18"/>
      <c r="E11" s="19"/>
      <c r="F11" s="20">
        <v>9938564</v>
      </c>
      <c r="G11" s="20">
        <v>-93080</v>
      </c>
      <c r="H11" s="20">
        <v>178094</v>
      </c>
      <c r="I11" s="20">
        <v>-67077</v>
      </c>
      <c r="J11" s="20">
        <v>17937</v>
      </c>
      <c r="K11" s="20">
        <v>-7596</v>
      </c>
      <c r="L11" s="20">
        <v>58844</v>
      </c>
      <c r="M11" s="20">
        <v>82329</v>
      </c>
      <c r="N11" s="20">
        <v>133577</v>
      </c>
      <c r="O11" s="20">
        <v>5989</v>
      </c>
      <c r="P11" s="20">
        <v>-22410</v>
      </c>
      <c r="Q11" s="20">
        <v>-67228</v>
      </c>
      <c r="R11" s="20">
        <v>-83649</v>
      </c>
      <c r="S11" s="20">
        <v>-31747</v>
      </c>
      <c r="T11" s="20">
        <v>-43088</v>
      </c>
      <c r="U11" s="20">
        <v>-30479</v>
      </c>
      <c r="V11" s="20">
        <v>-105314</v>
      </c>
      <c r="W11" s="20">
        <v>-37449</v>
      </c>
      <c r="X11" s="20">
        <v>8633120</v>
      </c>
      <c r="Y11" s="20">
        <v>-8670569</v>
      </c>
      <c r="Z11" s="21">
        <v>-100.43</v>
      </c>
      <c r="AA11" s="22">
        <v>9938564</v>
      </c>
    </row>
    <row r="12" spans="1:27" ht="12.75">
      <c r="A12" s="27" t="s">
        <v>39</v>
      </c>
      <c r="B12" s="28"/>
      <c r="C12" s="29">
        <f aca="true" t="shared" si="0" ref="C12:Y12">SUM(C6:C11)</f>
        <v>81037005</v>
      </c>
      <c r="D12" s="29">
        <f>SUM(D6:D11)</f>
        <v>0</v>
      </c>
      <c r="E12" s="30">
        <f t="shared" si="0"/>
        <v>-47622788</v>
      </c>
      <c r="F12" s="31">
        <f t="shared" si="0"/>
        <v>40234790</v>
      </c>
      <c r="G12" s="31">
        <f t="shared" si="0"/>
        <v>34863531</v>
      </c>
      <c r="H12" s="31">
        <f t="shared" si="0"/>
        <v>-2351633</v>
      </c>
      <c r="I12" s="31">
        <f t="shared" si="0"/>
        <v>-12998415</v>
      </c>
      <c r="J12" s="31">
        <f t="shared" si="0"/>
        <v>19513483</v>
      </c>
      <c r="K12" s="31">
        <f t="shared" si="0"/>
        <v>-2229653</v>
      </c>
      <c r="L12" s="31">
        <f t="shared" si="0"/>
        <v>-3772763</v>
      </c>
      <c r="M12" s="31">
        <f t="shared" si="0"/>
        <v>9343256</v>
      </c>
      <c r="N12" s="31">
        <f t="shared" si="0"/>
        <v>3340840</v>
      </c>
      <c r="O12" s="31">
        <f t="shared" si="0"/>
        <v>-5028044</v>
      </c>
      <c r="P12" s="31">
        <f t="shared" si="0"/>
        <v>-1467879</v>
      </c>
      <c r="Q12" s="31">
        <f t="shared" si="0"/>
        <v>10743398</v>
      </c>
      <c r="R12" s="31">
        <f t="shared" si="0"/>
        <v>4247475</v>
      </c>
      <c r="S12" s="31">
        <f t="shared" si="0"/>
        <v>-4669042</v>
      </c>
      <c r="T12" s="31">
        <f t="shared" si="0"/>
        <v>-7268625</v>
      </c>
      <c r="U12" s="31">
        <f t="shared" si="0"/>
        <v>-24504892</v>
      </c>
      <c r="V12" s="31">
        <f t="shared" si="0"/>
        <v>-36442559</v>
      </c>
      <c r="W12" s="31">
        <f t="shared" si="0"/>
        <v>-9340761</v>
      </c>
      <c r="X12" s="31">
        <f t="shared" si="0"/>
        <v>-26964492</v>
      </c>
      <c r="Y12" s="31">
        <f t="shared" si="0"/>
        <v>17623731</v>
      </c>
      <c r="Z12" s="32">
        <f>+IF(X12&lt;&gt;0,+(Y12/X12)*100,0)</f>
        <v>-65.35903216719232</v>
      </c>
      <c r="AA12" s="33">
        <f>SUM(AA6:AA11)</f>
        <v>40234790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-3419</v>
      </c>
      <c r="D15" s="18"/>
      <c r="E15" s="19"/>
      <c r="F15" s="20">
        <v>2983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>
        <v>2983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-64503</v>
      </c>
      <c r="D17" s="18"/>
      <c r="E17" s="19"/>
      <c r="F17" s="20">
        <v>25258765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>
        <v>25258765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-5970589</v>
      </c>
      <c r="D19" s="18"/>
      <c r="E19" s="19">
        <v>27674000</v>
      </c>
      <c r="F19" s="20">
        <v>662999957</v>
      </c>
      <c r="G19" s="20"/>
      <c r="H19" s="20">
        <v>259497</v>
      </c>
      <c r="I19" s="20">
        <v>-6521964</v>
      </c>
      <c r="J19" s="20">
        <v>-6262467</v>
      </c>
      <c r="K19" s="20">
        <v>-416327</v>
      </c>
      <c r="L19" s="20">
        <v>-2170287</v>
      </c>
      <c r="M19" s="20">
        <v>3549765</v>
      </c>
      <c r="N19" s="20">
        <v>963151</v>
      </c>
      <c r="O19" s="20">
        <v>913077</v>
      </c>
      <c r="P19" s="20">
        <v>-319201</v>
      </c>
      <c r="Q19" s="20">
        <v>488740</v>
      </c>
      <c r="R19" s="20">
        <v>1082616</v>
      </c>
      <c r="S19" s="20">
        <v>-3393012</v>
      </c>
      <c r="T19" s="20">
        <v>-2666957</v>
      </c>
      <c r="U19" s="20">
        <v>11517290</v>
      </c>
      <c r="V19" s="20">
        <v>5457321</v>
      </c>
      <c r="W19" s="20">
        <v>1240621</v>
      </c>
      <c r="X19" s="20">
        <v>44414631</v>
      </c>
      <c r="Y19" s="20">
        <v>-43174010</v>
      </c>
      <c r="Z19" s="21">
        <v>-97.21</v>
      </c>
      <c r="AA19" s="22">
        <v>662999957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48</v>
      </c>
      <c r="B23" s="17"/>
      <c r="C23" s="18"/>
      <c r="D23" s="18"/>
      <c r="E23" s="19"/>
      <c r="F23" s="20">
        <v>458067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>
        <v>458067</v>
      </c>
    </row>
    <row r="24" spans="1:27" ht="12.75">
      <c r="A24" s="27" t="s">
        <v>49</v>
      </c>
      <c r="B24" s="35"/>
      <c r="C24" s="29">
        <f aca="true" t="shared" si="1" ref="C24:Y24">SUM(C15:C23)</f>
        <v>-6038511</v>
      </c>
      <c r="D24" s="29">
        <f>SUM(D15:D23)</f>
        <v>0</v>
      </c>
      <c r="E24" s="36">
        <f t="shared" si="1"/>
        <v>27674000</v>
      </c>
      <c r="F24" s="37">
        <f t="shared" si="1"/>
        <v>688719772</v>
      </c>
      <c r="G24" s="37">
        <f t="shared" si="1"/>
        <v>0</v>
      </c>
      <c r="H24" s="37">
        <f t="shared" si="1"/>
        <v>259497</v>
      </c>
      <c r="I24" s="37">
        <f t="shared" si="1"/>
        <v>-6521964</v>
      </c>
      <c r="J24" s="37">
        <f t="shared" si="1"/>
        <v>-6262467</v>
      </c>
      <c r="K24" s="37">
        <f t="shared" si="1"/>
        <v>-416327</v>
      </c>
      <c r="L24" s="37">
        <f t="shared" si="1"/>
        <v>-2170287</v>
      </c>
      <c r="M24" s="37">
        <f t="shared" si="1"/>
        <v>3549765</v>
      </c>
      <c r="N24" s="37">
        <f t="shared" si="1"/>
        <v>963151</v>
      </c>
      <c r="O24" s="37">
        <f t="shared" si="1"/>
        <v>913077</v>
      </c>
      <c r="P24" s="37">
        <f t="shared" si="1"/>
        <v>-319201</v>
      </c>
      <c r="Q24" s="37">
        <f t="shared" si="1"/>
        <v>488740</v>
      </c>
      <c r="R24" s="37">
        <f t="shared" si="1"/>
        <v>1082616</v>
      </c>
      <c r="S24" s="37">
        <f t="shared" si="1"/>
        <v>-3393012</v>
      </c>
      <c r="T24" s="37">
        <f t="shared" si="1"/>
        <v>-2666957</v>
      </c>
      <c r="U24" s="37">
        <f t="shared" si="1"/>
        <v>11517290</v>
      </c>
      <c r="V24" s="37">
        <f t="shared" si="1"/>
        <v>5457321</v>
      </c>
      <c r="W24" s="37">
        <f t="shared" si="1"/>
        <v>1240621</v>
      </c>
      <c r="X24" s="37">
        <f t="shared" si="1"/>
        <v>44414631</v>
      </c>
      <c r="Y24" s="37">
        <f t="shared" si="1"/>
        <v>-43174010</v>
      </c>
      <c r="Z24" s="38">
        <f>+IF(X24&lt;&gt;0,+(Y24/X24)*100,0)</f>
        <v>-97.20672901684132</v>
      </c>
      <c r="AA24" s="39">
        <f>SUM(AA15:AA23)</f>
        <v>688719772</v>
      </c>
    </row>
    <row r="25" spans="1:27" ht="12.75">
      <c r="A25" s="27" t="s">
        <v>50</v>
      </c>
      <c r="B25" s="28"/>
      <c r="C25" s="29">
        <f aca="true" t="shared" si="2" ref="C25:Y25">+C12+C24</f>
        <v>74998494</v>
      </c>
      <c r="D25" s="29">
        <f>+D12+D24</f>
        <v>0</v>
      </c>
      <c r="E25" s="30">
        <f t="shared" si="2"/>
        <v>-19948788</v>
      </c>
      <c r="F25" s="31">
        <f t="shared" si="2"/>
        <v>728954562</v>
      </c>
      <c r="G25" s="31">
        <f t="shared" si="2"/>
        <v>34863531</v>
      </c>
      <c r="H25" s="31">
        <f t="shared" si="2"/>
        <v>-2092136</v>
      </c>
      <c r="I25" s="31">
        <f t="shared" si="2"/>
        <v>-19520379</v>
      </c>
      <c r="J25" s="31">
        <f t="shared" si="2"/>
        <v>13251016</v>
      </c>
      <c r="K25" s="31">
        <f t="shared" si="2"/>
        <v>-2645980</v>
      </c>
      <c r="L25" s="31">
        <f t="shared" si="2"/>
        <v>-5943050</v>
      </c>
      <c r="M25" s="31">
        <f t="shared" si="2"/>
        <v>12893021</v>
      </c>
      <c r="N25" s="31">
        <f t="shared" si="2"/>
        <v>4303991</v>
      </c>
      <c r="O25" s="31">
        <f t="shared" si="2"/>
        <v>-4114967</v>
      </c>
      <c r="P25" s="31">
        <f t="shared" si="2"/>
        <v>-1787080</v>
      </c>
      <c r="Q25" s="31">
        <f t="shared" si="2"/>
        <v>11232138</v>
      </c>
      <c r="R25" s="31">
        <f t="shared" si="2"/>
        <v>5330091</v>
      </c>
      <c r="S25" s="31">
        <f t="shared" si="2"/>
        <v>-8062054</v>
      </c>
      <c r="T25" s="31">
        <f t="shared" si="2"/>
        <v>-9935582</v>
      </c>
      <c r="U25" s="31">
        <f t="shared" si="2"/>
        <v>-12987602</v>
      </c>
      <c r="V25" s="31">
        <f t="shared" si="2"/>
        <v>-30985238</v>
      </c>
      <c r="W25" s="31">
        <f t="shared" si="2"/>
        <v>-8100140</v>
      </c>
      <c r="X25" s="31">
        <f t="shared" si="2"/>
        <v>17450139</v>
      </c>
      <c r="Y25" s="31">
        <f t="shared" si="2"/>
        <v>-25550279</v>
      </c>
      <c r="Z25" s="32">
        <f>+IF(X25&lt;&gt;0,+(Y25/X25)*100,0)</f>
        <v>-146.41877064704184</v>
      </c>
      <c r="AA25" s="33">
        <f>+AA12+AA24</f>
        <v>728954562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-652214</v>
      </c>
      <c r="D30" s="18"/>
      <c r="E30" s="19"/>
      <c r="F30" s="20">
        <v>1543613</v>
      </c>
      <c r="G30" s="20"/>
      <c r="H30" s="20"/>
      <c r="I30" s="20"/>
      <c r="J30" s="20"/>
      <c r="K30" s="20"/>
      <c r="L30" s="20"/>
      <c r="M30" s="20">
        <v>-352791</v>
      </c>
      <c r="N30" s="20">
        <v>-352791</v>
      </c>
      <c r="O30" s="20"/>
      <c r="P30" s="20"/>
      <c r="Q30" s="20"/>
      <c r="R30" s="20"/>
      <c r="S30" s="20"/>
      <c r="T30" s="20"/>
      <c r="U30" s="20">
        <v>-375063</v>
      </c>
      <c r="V30" s="20">
        <v>-375063</v>
      </c>
      <c r="W30" s="20">
        <v>-727854</v>
      </c>
      <c r="X30" s="20"/>
      <c r="Y30" s="20">
        <v>-727854</v>
      </c>
      <c r="Z30" s="21"/>
      <c r="AA30" s="22">
        <v>1543613</v>
      </c>
    </row>
    <row r="31" spans="1:27" ht="12.75">
      <c r="A31" s="23" t="s">
        <v>55</v>
      </c>
      <c r="B31" s="17"/>
      <c r="C31" s="18">
        <v>99116</v>
      </c>
      <c r="D31" s="18"/>
      <c r="E31" s="19"/>
      <c r="F31" s="20">
        <v>2709224</v>
      </c>
      <c r="G31" s="20">
        <v>9408</v>
      </c>
      <c r="H31" s="20">
        <v>8986</v>
      </c>
      <c r="I31" s="20">
        <v>-7429</v>
      </c>
      <c r="J31" s="20">
        <v>10965</v>
      </c>
      <c r="K31" s="20">
        <v>12206</v>
      </c>
      <c r="L31" s="20">
        <v>20120</v>
      </c>
      <c r="M31" s="20">
        <v>13831</v>
      </c>
      <c r="N31" s="20">
        <v>46157</v>
      </c>
      <c r="O31" s="20">
        <v>6736</v>
      </c>
      <c r="P31" s="20">
        <v>-11653</v>
      </c>
      <c r="Q31" s="20">
        <v>3847</v>
      </c>
      <c r="R31" s="20">
        <v>-1070</v>
      </c>
      <c r="S31" s="20">
        <v>6906</v>
      </c>
      <c r="T31" s="20">
        <v>-939</v>
      </c>
      <c r="U31" s="20">
        <v>-581</v>
      </c>
      <c r="V31" s="20">
        <v>5386</v>
      </c>
      <c r="W31" s="20">
        <v>61438</v>
      </c>
      <c r="X31" s="20"/>
      <c r="Y31" s="20">
        <v>61438</v>
      </c>
      <c r="Z31" s="21"/>
      <c r="AA31" s="22">
        <v>2709224</v>
      </c>
    </row>
    <row r="32" spans="1:27" ht="12.75">
      <c r="A32" s="23" t="s">
        <v>56</v>
      </c>
      <c r="B32" s="17"/>
      <c r="C32" s="18">
        <v>36786717</v>
      </c>
      <c r="D32" s="18"/>
      <c r="E32" s="19"/>
      <c r="F32" s="20">
        <v>31045003</v>
      </c>
      <c r="G32" s="20">
        <v>-2693510</v>
      </c>
      <c r="H32" s="20">
        <v>-2054311</v>
      </c>
      <c r="I32" s="20">
        <v>9705200</v>
      </c>
      <c r="J32" s="20">
        <v>4957379</v>
      </c>
      <c r="K32" s="20">
        <v>-2930555</v>
      </c>
      <c r="L32" s="20">
        <v>6880804</v>
      </c>
      <c r="M32" s="20">
        <v>-6480536</v>
      </c>
      <c r="N32" s="20">
        <v>-2530287</v>
      </c>
      <c r="O32" s="20">
        <v>-1176588</v>
      </c>
      <c r="P32" s="20">
        <v>-3406951</v>
      </c>
      <c r="Q32" s="20">
        <v>516894</v>
      </c>
      <c r="R32" s="20">
        <v>-4066645</v>
      </c>
      <c r="S32" s="20">
        <v>-783562</v>
      </c>
      <c r="T32" s="20">
        <v>-1859020</v>
      </c>
      <c r="U32" s="20">
        <v>1639867</v>
      </c>
      <c r="V32" s="20">
        <v>-1002715</v>
      </c>
      <c r="W32" s="20">
        <v>-2642268</v>
      </c>
      <c r="X32" s="20">
        <v>-34049847</v>
      </c>
      <c r="Y32" s="20">
        <v>31407579</v>
      </c>
      <c r="Z32" s="21">
        <v>-92.24</v>
      </c>
      <c r="AA32" s="22">
        <v>31045003</v>
      </c>
    </row>
    <row r="33" spans="1:27" ht="12.75">
      <c r="A33" s="23" t="s">
        <v>57</v>
      </c>
      <c r="B33" s="17"/>
      <c r="C33" s="18">
        <v>2412551</v>
      </c>
      <c r="D33" s="18"/>
      <c r="E33" s="19"/>
      <c r="F33" s="20">
        <v>25633120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-1</v>
      </c>
      <c r="Y33" s="20">
        <v>1</v>
      </c>
      <c r="Z33" s="21">
        <v>-100</v>
      </c>
      <c r="AA33" s="22">
        <v>25633120</v>
      </c>
    </row>
    <row r="34" spans="1:27" ht="12.75">
      <c r="A34" s="27" t="s">
        <v>58</v>
      </c>
      <c r="B34" s="28"/>
      <c r="C34" s="29">
        <f aca="true" t="shared" si="3" ref="C34:Y34">SUM(C29:C33)</f>
        <v>38646170</v>
      </c>
      <c r="D34" s="29">
        <f>SUM(D29:D33)</f>
        <v>0</v>
      </c>
      <c r="E34" s="30">
        <f t="shared" si="3"/>
        <v>0</v>
      </c>
      <c r="F34" s="31">
        <f t="shared" si="3"/>
        <v>60930960</v>
      </c>
      <c r="G34" s="31">
        <f t="shared" si="3"/>
        <v>-2684102</v>
      </c>
      <c r="H34" s="31">
        <f t="shared" si="3"/>
        <v>-2045325</v>
      </c>
      <c r="I34" s="31">
        <f t="shared" si="3"/>
        <v>9697771</v>
      </c>
      <c r="J34" s="31">
        <f t="shared" si="3"/>
        <v>4968344</v>
      </c>
      <c r="K34" s="31">
        <f t="shared" si="3"/>
        <v>-2918349</v>
      </c>
      <c r="L34" s="31">
        <f t="shared" si="3"/>
        <v>6900924</v>
      </c>
      <c r="M34" s="31">
        <f t="shared" si="3"/>
        <v>-6819496</v>
      </c>
      <c r="N34" s="31">
        <f t="shared" si="3"/>
        <v>-2836921</v>
      </c>
      <c r="O34" s="31">
        <f t="shared" si="3"/>
        <v>-1169852</v>
      </c>
      <c r="P34" s="31">
        <f t="shared" si="3"/>
        <v>-3418604</v>
      </c>
      <c r="Q34" s="31">
        <f t="shared" si="3"/>
        <v>520741</v>
      </c>
      <c r="R34" s="31">
        <f t="shared" si="3"/>
        <v>-4067715</v>
      </c>
      <c r="S34" s="31">
        <f t="shared" si="3"/>
        <v>-776656</v>
      </c>
      <c r="T34" s="31">
        <f t="shared" si="3"/>
        <v>-1859959</v>
      </c>
      <c r="U34" s="31">
        <f t="shared" si="3"/>
        <v>1264223</v>
      </c>
      <c r="V34" s="31">
        <f t="shared" si="3"/>
        <v>-1372392</v>
      </c>
      <c r="W34" s="31">
        <f t="shared" si="3"/>
        <v>-3308684</v>
      </c>
      <c r="X34" s="31">
        <f t="shared" si="3"/>
        <v>-34049848</v>
      </c>
      <c r="Y34" s="31">
        <f t="shared" si="3"/>
        <v>30741164</v>
      </c>
      <c r="Z34" s="32">
        <f>+IF(X34&lt;&gt;0,+(Y34/X34)*100,0)</f>
        <v>-90.28282299527446</v>
      </c>
      <c r="AA34" s="33">
        <f>SUM(AA29:AA33)</f>
        <v>60930960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-4267592</v>
      </c>
      <c r="D37" s="18"/>
      <c r="E37" s="19"/>
      <c r="F37" s="20">
        <v>4366121</v>
      </c>
      <c r="G37" s="20"/>
      <c r="H37" s="20">
        <v>-41360</v>
      </c>
      <c r="I37" s="20">
        <v>-41360</v>
      </c>
      <c r="J37" s="20">
        <v>-82720</v>
      </c>
      <c r="K37" s="20"/>
      <c r="L37" s="20">
        <v>-1614801</v>
      </c>
      <c r="M37" s="20">
        <v>-321150</v>
      </c>
      <c r="N37" s="20">
        <v>-1935951</v>
      </c>
      <c r="O37" s="20"/>
      <c r="P37" s="20">
        <v>-124080</v>
      </c>
      <c r="Q37" s="20">
        <v>-41360</v>
      </c>
      <c r="R37" s="20">
        <v>-165440</v>
      </c>
      <c r="S37" s="20"/>
      <c r="T37" s="20">
        <v>-41360</v>
      </c>
      <c r="U37" s="20">
        <v>-1555881</v>
      </c>
      <c r="V37" s="20">
        <v>-1597241</v>
      </c>
      <c r="W37" s="20">
        <v>-3781352</v>
      </c>
      <c r="X37" s="20"/>
      <c r="Y37" s="20">
        <v>-3781352</v>
      </c>
      <c r="Z37" s="21"/>
      <c r="AA37" s="22">
        <v>4366121</v>
      </c>
    </row>
    <row r="38" spans="1:27" ht="12.75">
      <c r="A38" s="23" t="s">
        <v>57</v>
      </c>
      <c r="B38" s="17"/>
      <c r="C38" s="18">
        <v>-646942</v>
      </c>
      <c r="D38" s="18"/>
      <c r="E38" s="19"/>
      <c r="F38" s="20">
        <v>21717811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-4575340</v>
      </c>
      <c r="Y38" s="20">
        <v>4575340</v>
      </c>
      <c r="Z38" s="21">
        <v>-100</v>
      </c>
      <c r="AA38" s="22">
        <v>21717811</v>
      </c>
    </row>
    <row r="39" spans="1:27" ht="12.75">
      <c r="A39" s="27" t="s">
        <v>61</v>
      </c>
      <c r="B39" s="35"/>
      <c r="C39" s="29">
        <f aca="true" t="shared" si="4" ref="C39:Y39">SUM(C37:C38)</f>
        <v>-4914534</v>
      </c>
      <c r="D39" s="29">
        <f>SUM(D37:D38)</f>
        <v>0</v>
      </c>
      <c r="E39" s="36">
        <f t="shared" si="4"/>
        <v>0</v>
      </c>
      <c r="F39" s="37">
        <f t="shared" si="4"/>
        <v>26083932</v>
      </c>
      <c r="G39" s="37">
        <f t="shared" si="4"/>
        <v>0</v>
      </c>
      <c r="H39" s="37">
        <f t="shared" si="4"/>
        <v>-41360</v>
      </c>
      <c r="I39" s="37">
        <f t="shared" si="4"/>
        <v>-41360</v>
      </c>
      <c r="J39" s="37">
        <f t="shared" si="4"/>
        <v>-82720</v>
      </c>
      <c r="K39" s="37">
        <f t="shared" si="4"/>
        <v>0</v>
      </c>
      <c r="L39" s="37">
        <f t="shared" si="4"/>
        <v>-1614801</v>
      </c>
      <c r="M39" s="37">
        <f t="shared" si="4"/>
        <v>-321150</v>
      </c>
      <c r="N39" s="37">
        <f t="shared" si="4"/>
        <v>-1935951</v>
      </c>
      <c r="O39" s="37">
        <f t="shared" si="4"/>
        <v>0</v>
      </c>
      <c r="P39" s="37">
        <f t="shared" si="4"/>
        <v>-124080</v>
      </c>
      <c r="Q39" s="37">
        <f t="shared" si="4"/>
        <v>-41360</v>
      </c>
      <c r="R39" s="37">
        <f t="shared" si="4"/>
        <v>-165440</v>
      </c>
      <c r="S39" s="37">
        <f t="shared" si="4"/>
        <v>0</v>
      </c>
      <c r="T39" s="37">
        <f t="shared" si="4"/>
        <v>-41360</v>
      </c>
      <c r="U39" s="37">
        <f t="shared" si="4"/>
        <v>-1555881</v>
      </c>
      <c r="V39" s="37">
        <f t="shared" si="4"/>
        <v>-1597241</v>
      </c>
      <c r="W39" s="37">
        <f t="shared" si="4"/>
        <v>-3781352</v>
      </c>
      <c r="X39" s="37">
        <f t="shared" si="4"/>
        <v>-4575340</v>
      </c>
      <c r="Y39" s="37">
        <f t="shared" si="4"/>
        <v>793988</v>
      </c>
      <c r="Z39" s="38">
        <f>+IF(X39&lt;&gt;0,+(Y39/X39)*100,0)</f>
        <v>-17.353639292380457</v>
      </c>
      <c r="AA39" s="39">
        <f>SUM(AA37:AA38)</f>
        <v>26083932</v>
      </c>
    </row>
    <row r="40" spans="1:27" ht="12.75">
      <c r="A40" s="27" t="s">
        <v>62</v>
      </c>
      <c r="B40" s="28"/>
      <c r="C40" s="29">
        <f aca="true" t="shared" si="5" ref="C40:Y40">+C34+C39</f>
        <v>33731636</v>
      </c>
      <c r="D40" s="29">
        <f>+D34+D39</f>
        <v>0</v>
      </c>
      <c r="E40" s="30">
        <f t="shared" si="5"/>
        <v>0</v>
      </c>
      <c r="F40" s="31">
        <f t="shared" si="5"/>
        <v>87014892</v>
      </c>
      <c r="G40" s="31">
        <f t="shared" si="5"/>
        <v>-2684102</v>
      </c>
      <c r="H40" s="31">
        <f t="shared" si="5"/>
        <v>-2086685</v>
      </c>
      <c r="I40" s="31">
        <f t="shared" si="5"/>
        <v>9656411</v>
      </c>
      <c r="J40" s="31">
        <f t="shared" si="5"/>
        <v>4885624</v>
      </c>
      <c r="K40" s="31">
        <f t="shared" si="5"/>
        <v>-2918349</v>
      </c>
      <c r="L40" s="31">
        <f t="shared" si="5"/>
        <v>5286123</v>
      </c>
      <c r="M40" s="31">
        <f t="shared" si="5"/>
        <v>-7140646</v>
      </c>
      <c r="N40" s="31">
        <f t="shared" si="5"/>
        <v>-4772872</v>
      </c>
      <c r="O40" s="31">
        <f t="shared" si="5"/>
        <v>-1169852</v>
      </c>
      <c r="P40" s="31">
        <f t="shared" si="5"/>
        <v>-3542684</v>
      </c>
      <c r="Q40" s="31">
        <f t="shared" si="5"/>
        <v>479381</v>
      </c>
      <c r="R40" s="31">
        <f t="shared" si="5"/>
        <v>-4233155</v>
      </c>
      <c r="S40" s="31">
        <f t="shared" si="5"/>
        <v>-776656</v>
      </c>
      <c r="T40" s="31">
        <f t="shared" si="5"/>
        <v>-1901319</v>
      </c>
      <c r="U40" s="31">
        <f t="shared" si="5"/>
        <v>-291658</v>
      </c>
      <c r="V40" s="31">
        <f t="shared" si="5"/>
        <v>-2969633</v>
      </c>
      <c r="W40" s="31">
        <f t="shared" si="5"/>
        <v>-7090036</v>
      </c>
      <c r="X40" s="31">
        <f t="shared" si="5"/>
        <v>-38625188</v>
      </c>
      <c r="Y40" s="31">
        <f t="shared" si="5"/>
        <v>31535152</v>
      </c>
      <c r="Z40" s="32">
        <f>+IF(X40&lt;&gt;0,+(Y40/X40)*100,0)</f>
        <v>-81.64400908547034</v>
      </c>
      <c r="AA40" s="33">
        <f>+AA34+AA39</f>
        <v>87014892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41266858</v>
      </c>
      <c r="D42" s="43">
        <f>+D25-D40</f>
        <v>0</v>
      </c>
      <c r="E42" s="44">
        <f t="shared" si="6"/>
        <v>-19948788</v>
      </c>
      <c r="F42" s="45">
        <f t="shared" si="6"/>
        <v>641939670</v>
      </c>
      <c r="G42" s="45">
        <f t="shared" si="6"/>
        <v>37547633</v>
      </c>
      <c r="H42" s="45">
        <f t="shared" si="6"/>
        <v>-5451</v>
      </c>
      <c r="I42" s="45">
        <f t="shared" si="6"/>
        <v>-29176790</v>
      </c>
      <c r="J42" s="45">
        <f t="shared" si="6"/>
        <v>8365392</v>
      </c>
      <c r="K42" s="45">
        <f t="shared" si="6"/>
        <v>272369</v>
      </c>
      <c r="L42" s="45">
        <f t="shared" si="6"/>
        <v>-11229173</v>
      </c>
      <c r="M42" s="45">
        <f t="shared" si="6"/>
        <v>20033667</v>
      </c>
      <c r="N42" s="45">
        <f t="shared" si="6"/>
        <v>9076863</v>
      </c>
      <c r="O42" s="45">
        <f t="shared" si="6"/>
        <v>-2945115</v>
      </c>
      <c r="P42" s="45">
        <f t="shared" si="6"/>
        <v>1755604</v>
      </c>
      <c r="Q42" s="45">
        <f t="shared" si="6"/>
        <v>10752757</v>
      </c>
      <c r="R42" s="45">
        <f t="shared" si="6"/>
        <v>9563246</v>
      </c>
      <c r="S42" s="45">
        <f t="shared" si="6"/>
        <v>-7285398</v>
      </c>
      <c r="T42" s="45">
        <f t="shared" si="6"/>
        <v>-8034263</v>
      </c>
      <c r="U42" s="45">
        <f t="shared" si="6"/>
        <v>-12695944</v>
      </c>
      <c r="V42" s="45">
        <f t="shared" si="6"/>
        <v>-28015605</v>
      </c>
      <c r="W42" s="45">
        <f t="shared" si="6"/>
        <v>-1010104</v>
      </c>
      <c r="X42" s="45">
        <f t="shared" si="6"/>
        <v>56075327</v>
      </c>
      <c r="Y42" s="45">
        <f t="shared" si="6"/>
        <v>-57085431</v>
      </c>
      <c r="Z42" s="46">
        <f>+IF(X42&lt;&gt;0,+(Y42/X42)*100,0)</f>
        <v>-101.80133412329455</v>
      </c>
      <c r="AA42" s="47">
        <f>+AA25-AA40</f>
        <v>641939670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-3018361</v>
      </c>
      <c r="D45" s="18"/>
      <c r="E45" s="19"/>
      <c r="F45" s="20">
        <v>641939670</v>
      </c>
      <c r="G45" s="20">
        <v>-1533</v>
      </c>
      <c r="H45" s="20"/>
      <c r="I45" s="20"/>
      <c r="J45" s="20">
        <v>-1533</v>
      </c>
      <c r="K45" s="20">
        <v>8854</v>
      </c>
      <c r="L45" s="20">
        <v>-274123</v>
      </c>
      <c r="M45" s="20">
        <v>26523</v>
      </c>
      <c r="N45" s="20">
        <v>-238746</v>
      </c>
      <c r="O45" s="20"/>
      <c r="P45" s="20">
        <v>-26840</v>
      </c>
      <c r="Q45" s="20">
        <v>-3116</v>
      </c>
      <c r="R45" s="20">
        <v>-29956</v>
      </c>
      <c r="S45" s="20"/>
      <c r="T45" s="20"/>
      <c r="U45" s="20">
        <v>6221</v>
      </c>
      <c r="V45" s="20">
        <v>6221</v>
      </c>
      <c r="W45" s="20">
        <v>-264014</v>
      </c>
      <c r="X45" s="20">
        <v>56075327</v>
      </c>
      <c r="Y45" s="20">
        <v>-56339341</v>
      </c>
      <c r="Z45" s="48">
        <v>-100.47</v>
      </c>
      <c r="AA45" s="22">
        <v>641939670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-3018361</v>
      </c>
      <c r="D48" s="51">
        <f>SUM(D45:D47)</f>
        <v>0</v>
      </c>
      <c r="E48" s="52">
        <f t="shared" si="7"/>
        <v>0</v>
      </c>
      <c r="F48" s="53">
        <f t="shared" si="7"/>
        <v>641939670</v>
      </c>
      <c r="G48" s="53">
        <f t="shared" si="7"/>
        <v>-1533</v>
      </c>
      <c r="H48" s="53">
        <f t="shared" si="7"/>
        <v>0</v>
      </c>
      <c r="I48" s="53">
        <f t="shared" si="7"/>
        <v>0</v>
      </c>
      <c r="J48" s="53">
        <f t="shared" si="7"/>
        <v>-1533</v>
      </c>
      <c r="K48" s="53">
        <f t="shared" si="7"/>
        <v>8854</v>
      </c>
      <c r="L48" s="53">
        <f t="shared" si="7"/>
        <v>-274123</v>
      </c>
      <c r="M48" s="53">
        <f t="shared" si="7"/>
        <v>26523</v>
      </c>
      <c r="N48" s="53">
        <f t="shared" si="7"/>
        <v>-238746</v>
      </c>
      <c r="O48" s="53">
        <f t="shared" si="7"/>
        <v>0</v>
      </c>
      <c r="P48" s="53">
        <f t="shared" si="7"/>
        <v>-26840</v>
      </c>
      <c r="Q48" s="53">
        <f t="shared" si="7"/>
        <v>-3116</v>
      </c>
      <c r="R48" s="53">
        <f t="shared" si="7"/>
        <v>-29956</v>
      </c>
      <c r="S48" s="53">
        <f t="shared" si="7"/>
        <v>0</v>
      </c>
      <c r="T48" s="53">
        <f t="shared" si="7"/>
        <v>0</v>
      </c>
      <c r="U48" s="53">
        <f t="shared" si="7"/>
        <v>6221</v>
      </c>
      <c r="V48" s="53">
        <f t="shared" si="7"/>
        <v>6221</v>
      </c>
      <c r="W48" s="53">
        <f t="shared" si="7"/>
        <v>-264014</v>
      </c>
      <c r="X48" s="53">
        <f t="shared" si="7"/>
        <v>56075327</v>
      </c>
      <c r="Y48" s="53">
        <f t="shared" si="7"/>
        <v>-56339341</v>
      </c>
      <c r="Z48" s="54">
        <f>+IF(X48&lt;&gt;0,+(Y48/X48)*100,0)</f>
        <v>-100.47082025932725</v>
      </c>
      <c r="AA48" s="55">
        <f>SUM(AA45:AA47)</f>
        <v>641939670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2711918</v>
      </c>
      <c r="D6" s="18"/>
      <c r="E6" s="19">
        <v>41693356</v>
      </c>
      <c r="F6" s="20">
        <v>136594488</v>
      </c>
      <c r="G6" s="20">
        <v>66540074</v>
      </c>
      <c r="H6" s="20">
        <v>3459277</v>
      </c>
      <c r="I6" s="20">
        <v>-41198022</v>
      </c>
      <c r="J6" s="20">
        <v>28801329</v>
      </c>
      <c r="K6" s="20">
        <v>-12701396</v>
      </c>
      <c r="L6" s="20">
        <v>390342</v>
      </c>
      <c r="M6" s="20">
        <v>17633566</v>
      </c>
      <c r="N6" s="20">
        <v>5322512</v>
      </c>
      <c r="O6" s="20">
        <v>13821326</v>
      </c>
      <c r="P6" s="20">
        <v>-3410121</v>
      </c>
      <c r="Q6" s="20">
        <v>68426266</v>
      </c>
      <c r="R6" s="20">
        <v>78837471</v>
      </c>
      <c r="S6" s="20">
        <v>-10643783</v>
      </c>
      <c r="T6" s="20">
        <v>-19692484</v>
      </c>
      <c r="U6" s="20">
        <v>-60502813</v>
      </c>
      <c r="V6" s="20">
        <v>-90839080</v>
      </c>
      <c r="W6" s="20">
        <v>22122232</v>
      </c>
      <c r="X6" s="20">
        <v>136594488</v>
      </c>
      <c r="Y6" s="20">
        <v>-114472256</v>
      </c>
      <c r="Z6" s="21">
        <v>-83.8</v>
      </c>
      <c r="AA6" s="22">
        <v>136594488</v>
      </c>
    </row>
    <row r="7" spans="1:27" ht="12.75">
      <c r="A7" s="23" t="s">
        <v>34</v>
      </c>
      <c r="B7" s="17"/>
      <c r="C7" s="18">
        <v>65050360</v>
      </c>
      <c r="D7" s="18"/>
      <c r="E7" s="19"/>
      <c r="F7" s="20"/>
      <c r="G7" s="20">
        <v>32156347</v>
      </c>
      <c r="H7" s="20">
        <v>-19069661</v>
      </c>
      <c r="I7" s="20">
        <v>41052850</v>
      </c>
      <c r="J7" s="20">
        <v>54139536</v>
      </c>
      <c r="K7" s="20">
        <v>5492600</v>
      </c>
      <c r="L7" s="20">
        <v>-13928080</v>
      </c>
      <c r="M7" s="20">
        <v>-20000000</v>
      </c>
      <c r="N7" s="20">
        <v>-28435480</v>
      </c>
      <c r="O7" s="20">
        <v>-14236395</v>
      </c>
      <c r="P7" s="20">
        <v>-7000000</v>
      </c>
      <c r="Q7" s="20">
        <v>-24000000</v>
      </c>
      <c r="R7" s="20">
        <v>-45236395</v>
      </c>
      <c r="S7" s="20">
        <v>-14736290</v>
      </c>
      <c r="T7" s="20">
        <v>-9495277</v>
      </c>
      <c r="U7" s="20">
        <v>62211000</v>
      </c>
      <c r="V7" s="20">
        <v>37979433</v>
      </c>
      <c r="W7" s="20">
        <v>18447094</v>
      </c>
      <c r="X7" s="20"/>
      <c r="Y7" s="20">
        <v>18447094</v>
      </c>
      <c r="Z7" s="21"/>
      <c r="AA7" s="22"/>
    </row>
    <row r="8" spans="1:27" ht="12.75">
      <c r="A8" s="23" t="s">
        <v>35</v>
      </c>
      <c r="B8" s="17"/>
      <c r="C8" s="18">
        <v>29961030</v>
      </c>
      <c r="D8" s="18"/>
      <c r="E8" s="19">
        <v>150000000</v>
      </c>
      <c r="F8" s="20">
        <v>24438180</v>
      </c>
      <c r="G8" s="20">
        <v>198399474</v>
      </c>
      <c r="H8" s="20">
        <v>-40315789</v>
      </c>
      <c r="I8" s="20">
        <v>816023</v>
      </c>
      <c r="J8" s="20">
        <v>158899708</v>
      </c>
      <c r="K8" s="20">
        <v>-4447292</v>
      </c>
      <c r="L8" s="20">
        <v>2415024</v>
      </c>
      <c r="M8" s="20">
        <v>5645116</v>
      </c>
      <c r="N8" s="20">
        <v>3612848</v>
      </c>
      <c r="O8" s="20">
        <v>10946945</v>
      </c>
      <c r="P8" s="20">
        <v>8783891</v>
      </c>
      <c r="Q8" s="20">
        <v>8898518</v>
      </c>
      <c r="R8" s="20">
        <v>28629354</v>
      </c>
      <c r="S8" s="20">
        <v>16066176</v>
      </c>
      <c r="T8" s="20">
        <v>13394038</v>
      </c>
      <c r="U8" s="20">
        <v>9033607</v>
      </c>
      <c r="V8" s="20">
        <v>38493821</v>
      </c>
      <c r="W8" s="20">
        <v>229635731</v>
      </c>
      <c r="X8" s="20">
        <v>24438180</v>
      </c>
      <c r="Y8" s="20">
        <v>205197551</v>
      </c>
      <c r="Z8" s="21">
        <v>839.66</v>
      </c>
      <c r="AA8" s="22">
        <v>24438180</v>
      </c>
    </row>
    <row r="9" spans="1:27" ht="12.75">
      <c r="A9" s="23" t="s">
        <v>36</v>
      </c>
      <c r="B9" s="17"/>
      <c r="C9" s="18">
        <v>98292893</v>
      </c>
      <c r="D9" s="18"/>
      <c r="E9" s="19">
        <v>27136000</v>
      </c>
      <c r="F9" s="20">
        <v>27136000</v>
      </c>
      <c r="G9" s="20">
        <v>32374352</v>
      </c>
      <c r="H9" s="20">
        <v>2771188</v>
      </c>
      <c r="I9" s="20">
        <v>2118759</v>
      </c>
      <c r="J9" s="20">
        <v>37264299</v>
      </c>
      <c r="K9" s="20">
        <v>-186700</v>
      </c>
      <c r="L9" s="20">
        <v>2231463</v>
      </c>
      <c r="M9" s="20">
        <v>1919635</v>
      </c>
      <c r="N9" s="20">
        <v>3964398</v>
      </c>
      <c r="O9" s="20">
        <v>1776925</v>
      </c>
      <c r="P9" s="20">
        <v>-601829</v>
      </c>
      <c r="Q9" s="20">
        <v>1854794</v>
      </c>
      <c r="R9" s="20">
        <v>3029890</v>
      </c>
      <c r="S9" s="20">
        <v>2295018</v>
      </c>
      <c r="T9" s="20">
        <v>-8071842</v>
      </c>
      <c r="U9" s="20">
        <v>-2555442</v>
      </c>
      <c r="V9" s="20">
        <v>-8332266</v>
      </c>
      <c r="W9" s="20">
        <v>35926321</v>
      </c>
      <c r="X9" s="20">
        <v>27136000</v>
      </c>
      <c r="Y9" s="20">
        <v>8790321</v>
      </c>
      <c r="Z9" s="21">
        <v>32.39</v>
      </c>
      <c r="AA9" s="22">
        <v>27136000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5901751</v>
      </c>
      <c r="D11" s="18"/>
      <c r="E11" s="19">
        <v>6042000</v>
      </c>
      <c r="F11" s="20">
        <v>6042000</v>
      </c>
      <c r="G11" s="20">
        <v>9295094</v>
      </c>
      <c r="H11" s="20">
        <v>-2005047</v>
      </c>
      <c r="I11" s="20">
        <v>-17571</v>
      </c>
      <c r="J11" s="20">
        <v>7272476</v>
      </c>
      <c r="K11" s="20">
        <v>-143433</v>
      </c>
      <c r="L11" s="20">
        <v>-16795</v>
      </c>
      <c r="M11" s="20">
        <v>30225683</v>
      </c>
      <c r="N11" s="20">
        <v>30065455</v>
      </c>
      <c r="O11" s="20">
        <v>-31624591</v>
      </c>
      <c r="P11" s="20"/>
      <c r="Q11" s="20"/>
      <c r="R11" s="20">
        <v>-31624591</v>
      </c>
      <c r="S11" s="20"/>
      <c r="T11" s="20">
        <v>-12840</v>
      </c>
      <c r="U11" s="20">
        <v>3324</v>
      </c>
      <c r="V11" s="20">
        <v>-9516</v>
      </c>
      <c r="W11" s="20">
        <v>5703824</v>
      </c>
      <c r="X11" s="20">
        <v>6042000</v>
      </c>
      <c r="Y11" s="20">
        <v>-338176</v>
      </c>
      <c r="Z11" s="21">
        <v>-5.6</v>
      </c>
      <c r="AA11" s="22">
        <v>6042000</v>
      </c>
    </row>
    <row r="12" spans="1:27" ht="12.75">
      <c r="A12" s="27" t="s">
        <v>39</v>
      </c>
      <c r="B12" s="28"/>
      <c r="C12" s="29">
        <f aca="true" t="shared" si="0" ref="C12:Y12">SUM(C6:C11)</f>
        <v>201917952</v>
      </c>
      <c r="D12" s="29">
        <f>SUM(D6:D11)</f>
        <v>0</v>
      </c>
      <c r="E12" s="30">
        <f t="shared" si="0"/>
        <v>224871356</v>
      </c>
      <c r="F12" s="31">
        <f t="shared" si="0"/>
        <v>194210668</v>
      </c>
      <c r="G12" s="31">
        <f t="shared" si="0"/>
        <v>338765341</v>
      </c>
      <c r="H12" s="31">
        <f t="shared" si="0"/>
        <v>-55160032</v>
      </c>
      <c r="I12" s="31">
        <f t="shared" si="0"/>
        <v>2772039</v>
      </c>
      <c r="J12" s="31">
        <f t="shared" si="0"/>
        <v>286377348</v>
      </c>
      <c r="K12" s="31">
        <f t="shared" si="0"/>
        <v>-11986221</v>
      </c>
      <c r="L12" s="31">
        <f t="shared" si="0"/>
        <v>-8908046</v>
      </c>
      <c r="M12" s="31">
        <f t="shared" si="0"/>
        <v>35424000</v>
      </c>
      <c r="N12" s="31">
        <f t="shared" si="0"/>
        <v>14529733</v>
      </c>
      <c r="O12" s="31">
        <f t="shared" si="0"/>
        <v>-19315790</v>
      </c>
      <c r="P12" s="31">
        <f t="shared" si="0"/>
        <v>-2228059</v>
      </c>
      <c r="Q12" s="31">
        <f t="shared" si="0"/>
        <v>55179578</v>
      </c>
      <c r="R12" s="31">
        <f t="shared" si="0"/>
        <v>33635729</v>
      </c>
      <c r="S12" s="31">
        <f t="shared" si="0"/>
        <v>-7018879</v>
      </c>
      <c r="T12" s="31">
        <f t="shared" si="0"/>
        <v>-23878405</v>
      </c>
      <c r="U12" s="31">
        <f t="shared" si="0"/>
        <v>8189676</v>
      </c>
      <c r="V12" s="31">
        <f t="shared" si="0"/>
        <v>-22707608</v>
      </c>
      <c r="W12" s="31">
        <f t="shared" si="0"/>
        <v>311835202</v>
      </c>
      <c r="X12" s="31">
        <f t="shared" si="0"/>
        <v>194210668</v>
      </c>
      <c r="Y12" s="31">
        <f t="shared" si="0"/>
        <v>117624534</v>
      </c>
      <c r="Z12" s="32">
        <f>+IF(X12&lt;&gt;0,+(Y12/X12)*100,0)</f>
        <v>60.56543402651805</v>
      </c>
      <c r="AA12" s="33">
        <f>SUM(AA6:AA11)</f>
        <v>194210668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188114494</v>
      </c>
      <c r="D17" s="18"/>
      <c r="E17" s="19">
        <v>188500000</v>
      </c>
      <c r="F17" s="20">
        <v>188500000</v>
      </c>
      <c r="G17" s="20">
        <v>184470894</v>
      </c>
      <c r="H17" s="20"/>
      <c r="I17" s="20"/>
      <c r="J17" s="20">
        <v>184470894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184470894</v>
      </c>
      <c r="X17" s="20">
        <v>188500000</v>
      </c>
      <c r="Y17" s="20">
        <v>-4029106</v>
      </c>
      <c r="Z17" s="21">
        <v>-2.14</v>
      </c>
      <c r="AA17" s="22">
        <v>188500000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827551700</v>
      </c>
      <c r="D19" s="18"/>
      <c r="E19" s="19">
        <v>680188779</v>
      </c>
      <c r="F19" s="20">
        <v>718001437</v>
      </c>
      <c r="G19" s="20">
        <v>822348257</v>
      </c>
      <c r="H19" s="20">
        <v>1228204</v>
      </c>
      <c r="I19" s="20">
        <v>4292916</v>
      </c>
      <c r="J19" s="20">
        <v>827869377</v>
      </c>
      <c r="K19" s="20">
        <v>6336092</v>
      </c>
      <c r="L19" s="20">
        <v>4679853</v>
      </c>
      <c r="M19" s="20">
        <v>6236382</v>
      </c>
      <c r="N19" s="20">
        <v>17252327</v>
      </c>
      <c r="O19" s="20">
        <v>2652534</v>
      </c>
      <c r="P19" s="20">
        <v>3065505</v>
      </c>
      <c r="Q19" s="20">
        <v>3486307</v>
      </c>
      <c r="R19" s="20">
        <v>9204346</v>
      </c>
      <c r="S19" s="20">
        <v>7483206</v>
      </c>
      <c r="T19" s="20">
        <v>4203895</v>
      </c>
      <c r="U19" s="20">
        <v>6044832</v>
      </c>
      <c r="V19" s="20">
        <v>17731933</v>
      </c>
      <c r="W19" s="20">
        <v>872057983</v>
      </c>
      <c r="X19" s="20">
        <v>718001437</v>
      </c>
      <c r="Y19" s="20">
        <v>154056546</v>
      </c>
      <c r="Z19" s="21">
        <v>21.46</v>
      </c>
      <c r="AA19" s="22">
        <v>718001437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330715</v>
      </c>
      <c r="D22" s="18"/>
      <c r="E22" s="19">
        <v>500000</v>
      </c>
      <c r="F22" s="20">
        <v>500000</v>
      </c>
      <c r="G22" s="20">
        <v>494106</v>
      </c>
      <c r="H22" s="20"/>
      <c r="I22" s="20"/>
      <c r="J22" s="20">
        <v>494106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494106</v>
      </c>
      <c r="X22" s="20">
        <v>500000</v>
      </c>
      <c r="Y22" s="20">
        <v>-5894</v>
      </c>
      <c r="Z22" s="21">
        <v>-1.18</v>
      </c>
      <c r="AA22" s="22">
        <v>500000</v>
      </c>
    </row>
    <row r="23" spans="1:27" ht="12.75">
      <c r="A23" s="23" t="s">
        <v>48</v>
      </c>
      <c r="B23" s="17"/>
      <c r="C23" s="18">
        <v>33364868</v>
      </c>
      <c r="D23" s="18"/>
      <c r="E23" s="19">
        <v>35366760</v>
      </c>
      <c r="F23" s="20">
        <v>35366760</v>
      </c>
      <c r="G23" s="24">
        <v>33364868</v>
      </c>
      <c r="H23" s="24"/>
      <c r="I23" s="24"/>
      <c r="J23" s="20">
        <v>33364868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33364868</v>
      </c>
      <c r="X23" s="20">
        <v>35366760</v>
      </c>
      <c r="Y23" s="24">
        <v>-2001892</v>
      </c>
      <c r="Z23" s="25">
        <v>-5.66</v>
      </c>
      <c r="AA23" s="26">
        <v>35366760</v>
      </c>
    </row>
    <row r="24" spans="1:27" ht="12.75">
      <c r="A24" s="27" t="s">
        <v>49</v>
      </c>
      <c r="B24" s="35"/>
      <c r="C24" s="29">
        <f aca="true" t="shared" si="1" ref="C24:Y24">SUM(C15:C23)</f>
        <v>1049361777</v>
      </c>
      <c r="D24" s="29">
        <f>SUM(D15:D23)</f>
        <v>0</v>
      </c>
      <c r="E24" s="36">
        <f t="shared" si="1"/>
        <v>904555539</v>
      </c>
      <c r="F24" s="37">
        <f t="shared" si="1"/>
        <v>942368197</v>
      </c>
      <c r="G24" s="37">
        <f t="shared" si="1"/>
        <v>1040678125</v>
      </c>
      <c r="H24" s="37">
        <f t="shared" si="1"/>
        <v>1228204</v>
      </c>
      <c r="I24" s="37">
        <f t="shared" si="1"/>
        <v>4292916</v>
      </c>
      <c r="J24" s="37">
        <f t="shared" si="1"/>
        <v>1046199245</v>
      </c>
      <c r="K24" s="37">
        <f t="shared" si="1"/>
        <v>6336092</v>
      </c>
      <c r="L24" s="37">
        <f t="shared" si="1"/>
        <v>4679853</v>
      </c>
      <c r="M24" s="37">
        <f t="shared" si="1"/>
        <v>6236382</v>
      </c>
      <c r="N24" s="37">
        <f t="shared" si="1"/>
        <v>17252327</v>
      </c>
      <c r="O24" s="37">
        <f t="shared" si="1"/>
        <v>2652534</v>
      </c>
      <c r="P24" s="37">
        <f t="shared" si="1"/>
        <v>3065505</v>
      </c>
      <c r="Q24" s="37">
        <f t="shared" si="1"/>
        <v>3486307</v>
      </c>
      <c r="R24" s="37">
        <f t="shared" si="1"/>
        <v>9204346</v>
      </c>
      <c r="S24" s="37">
        <f t="shared" si="1"/>
        <v>7483206</v>
      </c>
      <c r="T24" s="37">
        <f t="shared" si="1"/>
        <v>4203895</v>
      </c>
      <c r="U24" s="37">
        <f t="shared" si="1"/>
        <v>6044832</v>
      </c>
      <c r="V24" s="37">
        <f t="shared" si="1"/>
        <v>17731933</v>
      </c>
      <c r="W24" s="37">
        <f t="shared" si="1"/>
        <v>1090387851</v>
      </c>
      <c r="X24" s="37">
        <f t="shared" si="1"/>
        <v>942368197</v>
      </c>
      <c r="Y24" s="37">
        <f t="shared" si="1"/>
        <v>148019654</v>
      </c>
      <c r="Z24" s="38">
        <f>+IF(X24&lt;&gt;0,+(Y24/X24)*100,0)</f>
        <v>15.707199635048804</v>
      </c>
      <c r="AA24" s="39">
        <f>SUM(AA15:AA23)</f>
        <v>942368197</v>
      </c>
    </row>
    <row r="25" spans="1:27" ht="12.75">
      <c r="A25" s="27" t="s">
        <v>50</v>
      </c>
      <c r="B25" s="28"/>
      <c r="C25" s="29">
        <f aca="true" t="shared" si="2" ref="C25:Y25">+C12+C24</f>
        <v>1251279729</v>
      </c>
      <c r="D25" s="29">
        <f>+D12+D24</f>
        <v>0</v>
      </c>
      <c r="E25" s="30">
        <f t="shared" si="2"/>
        <v>1129426895</v>
      </c>
      <c r="F25" s="31">
        <f t="shared" si="2"/>
        <v>1136578865</v>
      </c>
      <c r="G25" s="31">
        <f t="shared" si="2"/>
        <v>1379443466</v>
      </c>
      <c r="H25" s="31">
        <f t="shared" si="2"/>
        <v>-53931828</v>
      </c>
      <c r="I25" s="31">
        <f t="shared" si="2"/>
        <v>7064955</v>
      </c>
      <c r="J25" s="31">
        <f t="shared" si="2"/>
        <v>1332576593</v>
      </c>
      <c r="K25" s="31">
        <f t="shared" si="2"/>
        <v>-5650129</v>
      </c>
      <c r="L25" s="31">
        <f t="shared" si="2"/>
        <v>-4228193</v>
      </c>
      <c r="M25" s="31">
        <f t="shared" si="2"/>
        <v>41660382</v>
      </c>
      <c r="N25" s="31">
        <f t="shared" si="2"/>
        <v>31782060</v>
      </c>
      <c r="O25" s="31">
        <f t="shared" si="2"/>
        <v>-16663256</v>
      </c>
      <c r="P25" s="31">
        <f t="shared" si="2"/>
        <v>837446</v>
      </c>
      <c r="Q25" s="31">
        <f t="shared" si="2"/>
        <v>58665885</v>
      </c>
      <c r="R25" s="31">
        <f t="shared" si="2"/>
        <v>42840075</v>
      </c>
      <c r="S25" s="31">
        <f t="shared" si="2"/>
        <v>464327</v>
      </c>
      <c r="T25" s="31">
        <f t="shared" si="2"/>
        <v>-19674510</v>
      </c>
      <c r="U25" s="31">
        <f t="shared" si="2"/>
        <v>14234508</v>
      </c>
      <c r="V25" s="31">
        <f t="shared" si="2"/>
        <v>-4975675</v>
      </c>
      <c r="W25" s="31">
        <f t="shared" si="2"/>
        <v>1402223053</v>
      </c>
      <c r="X25" s="31">
        <f t="shared" si="2"/>
        <v>1136578865</v>
      </c>
      <c r="Y25" s="31">
        <f t="shared" si="2"/>
        <v>265644188</v>
      </c>
      <c r="Z25" s="32">
        <f>+IF(X25&lt;&gt;0,+(Y25/X25)*100,0)</f>
        <v>23.372261809566556</v>
      </c>
      <c r="AA25" s="33">
        <f>+AA12+AA24</f>
        <v>1136578865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1321281</v>
      </c>
      <c r="D30" s="18"/>
      <c r="E30" s="19">
        <v>1277958</v>
      </c>
      <c r="F30" s="20">
        <v>1277958</v>
      </c>
      <c r="G30" s="20">
        <v>710</v>
      </c>
      <c r="H30" s="20"/>
      <c r="I30" s="20">
        <v>-293765</v>
      </c>
      <c r="J30" s="20">
        <v>-293055</v>
      </c>
      <c r="K30" s="20">
        <v>-116052</v>
      </c>
      <c r="L30" s="20">
        <v>-116338</v>
      </c>
      <c r="M30" s="20">
        <v>-101760</v>
      </c>
      <c r="N30" s="20">
        <v>-334150</v>
      </c>
      <c r="O30" s="20">
        <v>-102998</v>
      </c>
      <c r="P30" s="20"/>
      <c r="Q30" s="20">
        <v>-239086</v>
      </c>
      <c r="R30" s="20">
        <v>-342084</v>
      </c>
      <c r="S30" s="20"/>
      <c r="T30" s="20">
        <v>-107144</v>
      </c>
      <c r="U30" s="20">
        <v>-244136</v>
      </c>
      <c r="V30" s="20">
        <v>-351280</v>
      </c>
      <c r="W30" s="20">
        <v>-1320569</v>
      </c>
      <c r="X30" s="20">
        <v>1277958</v>
      </c>
      <c r="Y30" s="20">
        <v>-2598527</v>
      </c>
      <c r="Z30" s="21">
        <v>-203.33</v>
      </c>
      <c r="AA30" s="22">
        <v>1277958</v>
      </c>
    </row>
    <row r="31" spans="1:27" ht="12.75">
      <c r="A31" s="23" t="s">
        <v>55</v>
      </c>
      <c r="B31" s="17"/>
      <c r="C31" s="18">
        <v>2587503</v>
      </c>
      <c r="D31" s="18"/>
      <c r="E31" s="19">
        <v>3432297</v>
      </c>
      <c r="F31" s="20">
        <v>3432297</v>
      </c>
      <c r="G31" s="20">
        <v>2844217</v>
      </c>
      <c r="H31" s="20"/>
      <c r="I31" s="20">
        <v>-125711</v>
      </c>
      <c r="J31" s="20">
        <v>2718506</v>
      </c>
      <c r="K31" s="20">
        <v>-68518</v>
      </c>
      <c r="L31" s="20">
        <v>-71532</v>
      </c>
      <c r="M31" s="20">
        <v>-9519</v>
      </c>
      <c r="N31" s="20">
        <v>-149569</v>
      </c>
      <c r="O31" s="20">
        <v>29168</v>
      </c>
      <c r="P31" s="20">
        <v>-44104</v>
      </c>
      <c r="Q31" s="20">
        <v>-47741</v>
      </c>
      <c r="R31" s="20">
        <v>-62677</v>
      </c>
      <c r="S31" s="20">
        <v>-1400</v>
      </c>
      <c r="T31" s="20">
        <v>-51940</v>
      </c>
      <c r="U31" s="20">
        <v>7292</v>
      </c>
      <c r="V31" s="20">
        <v>-46048</v>
      </c>
      <c r="W31" s="20">
        <v>2460212</v>
      </c>
      <c r="X31" s="20">
        <v>3432297</v>
      </c>
      <c r="Y31" s="20">
        <v>-972085</v>
      </c>
      <c r="Z31" s="21">
        <v>-28.32</v>
      </c>
      <c r="AA31" s="22">
        <v>3432297</v>
      </c>
    </row>
    <row r="32" spans="1:27" ht="12.75">
      <c r="A32" s="23" t="s">
        <v>56</v>
      </c>
      <c r="B32" s="17"/>
      <c r="C32" s="18">
        <v>330616682</v>
      </c>
      <c r="D32" s="18"/>
      <c r="E32" s="19">
        <v>180000000</v>
      </c>
      <c r="F32" s="20">
        <v>100000000</v>
      </c>
      <c r="G32" s="20">
        <v>337208287</v>
      </c>
      <c r="H32" s="20">
        <v>-22241464</v>
      </c>
      <c r="I32" s="20">
        <v>20541706</v>
      </c>
      <c r="J32" s="20">
        <v>335508529</v>
      </c>
      <c r="K32" s="20">
        <v>-2751180</v>
      </c>
      <c r="L32" s="20">
        <v>4923094</v>
      </c>
      <c r="M32" s="20">
        <v>15326405</v>
      </c>
      <c r="N32" s="20">
        <v>17498319</v>
      </c>
      <c r="O32" s="20">
        <v>-17433312</v>
      </c>
      <c r="P32" s="20">
        <v>2639347</v>
      </c>
      <c r="Q32" s="20">
        <v>2096598</v>
      </c>
      <c r="R32" s="20">
        <v>-12697367</v>
      </c>
      <c r="S32" s="20">
        <v>-17283092</v>
      </c>
      <c r="T32" s="20">
        <v>-19509823</v>
      </c>
      <c r="U32" s="20">
        <v>13417577</v>
      </c>
      <c r="V32" s="20">
        <v>-23375338</v>
      </c>
      <c r="W32" s="20">
        <v>316934143</v>
      </c>
      <c r="X32" s="20">
        <v>100000000</v>
      </c>
      <c r="Y32" s="20">
        <v>216934143</v>
      </c>
      <c r="Z32" s="21">
        <v>216.93</v>
      </c>
      <c r="AA32" s="22">
        <v>100000000</v>
      </c>
    </row>
    <row r="33" spans="1:27" ht="12.75">
      <c r="A33" s="23" t="s">
        <v>57</v>
      </c>
      <c r="B33" s="17"/>
      <c r="C33" s="18">
        <v>19502321</v>
      </c>
      <c r="D33" s="18"/>
      <c r="E33" s="19">
        <v>42906426</v>
      </c>
      <c r="F33" s="20">
        <v>42906426</v>
      </c>
      <c r="G33" s="20">
        <v>21256665</v>
      </c>
      <c r="H33" s="20"/>
      <c r="I33" s="20"/>
      <c r="J33" s="20">
        <v>21256665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21256665</v>
      </c>
      <c r="X33" s="20">
        <v>42906426</v>
      </c>
      <c r="Y33" s="20">
        <v>-21649761</v>
      </c>
      <c r="Z33" s="21">
        <v>-50.46</v>
      </c>
      <c r="AA33" s="22">
        <v>42906426</v>
      </c>
    </row>
    <row r="34" spans="1:27" ht="12.75">
      <c r="A34" s="27" t="s">
        <v>58</v>
      </c>
      <c r="B34" s="28"/>
      <c r="C34" s="29">
        <f aca="true" t="shared" si="3" ref="C34:Y34">SUM(C29:C33)</f>
        <v>354027787</v>
      </c>
      <c r="D34" s="29">
        <f>SUM(D29:D33)</f>
        <v>0</v>
      </c>
      <c r="E34" s="30">
        <f t="shared" si="3"/>
        <v>227616681</v>
      </c>
      <c r="F34" s="31">
        <f t="shared" si="3"/>
        <v>147616681</v>
      </c>
      <c r="G34" s="31">
        <f t="shared" si="3"/>
        <v>361309879</v>
      </c>
      <c r="H34" s="31">
        <f t="shared" si="3"/>
        <v>-22241464</v>
      </c>
      <c r="I34" s="31">
        <f t="shared" si="3"/>
        <v>20122230</v>
      </c>
      <c r="J34" s="31">
        <f t="shared" si="3"/>
        <v>359190645</v>
      </c>
      <c r="K34" s="31">
        <f t="shared" si="3"/>
        <v>-2935750</v>
      </c>
      <c r="L34" s="31">
        <f t="shared" si="3"/>
        <v>4735224</v>
      </c>
      <c r="M34" s="31">
        <f t="shared" si="3"/>
        <v>15215126</v>
      </c>
      <c r="N34" s="31">
        <f t="shared" si="3"/>
        <v>17014600</v>
      </c>
      <c r="O34" s="31">
        <f t="shared" si="3"/>
        <v>-17507142</v>
      </c>
      <c r="P34" s="31">
        <f t="shared" si="3"/>
        <v>2595243</v>
      </c>
      <c r="Q34" s="31">
        <f t="shared" si="3"/>
        <v>1809771</v>
      </c>
      <c r="R34" s="31">
        <f t="shared" si="3"/>
        <v>-13102128</v>
      </c>
      <c r="S34" s="31">
        <f t="shared" si="3"/>
        <v>-17284492</v>
      </c>
      <c r="T34" s="31">
        <f t="shared" si="3"/>
        <v>-19668907</v>
      </c>
      <c r="U34" s="31">
        <f t="shared" si="3"/>
        <v>13180733</v>
      </c>
      <c r="V34" s="31">
        <f t="shared" si="3"/>
        <v>-23772666</v>
      </c>
      <c r="W34" s="31">
        <f t="shared" si="3"/>
        <v>339330451</v>
      </c>
      <c r="X34" s="31">
        <f t="shared" si="3"/>
        <v>147616681</v>
      </c>
      <c r="Y34" s="31">
        <f t="shared" si="3"/>
        <v>191713770</v>
      </c>
      <c r="Z34" s="32">
        <f>+IF(X34&lt;&gt;0,+(Y34/X34)*100,0)</f>
        <v>129.87270049785226</v>
      </c>
      <c r="AA34" s="33">
        <f>SUM(AA29:AA33)</f>
        <v>147616681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52221321</v>
      </c>
      <c r="D37" s="18"/>
      <c r="E37" s="19">
        <v>52263934</v>
      </c>
      <c r="F37" s="20">
        <v>52263934</v>
      </c>
      <c r="G37" s="20">
        <v>53541893</v>
      </c>
      <c r="H37" s="20"/>
      <c r="I37" s="20"/>
      <c r="J37" s="20">
        <v>53541893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53541893</v>
      </c>
      <c r="X37" s="20">
        <v>52263934</v>
      </c>
      <c r="Y37" s="20">
        <v>1277959</v>
      </c>
      <c r="Z37" s="21">
        <v>2.45</v>
      </c>
      <c r="AA37" s="22">
        <v>52263934</v>
      </c>
    </row>
    <row r="38" spans="1:27" ht="12.75">
      <c r="A38" s="23" t="s">
        <v>57</v>
      </c>
      <c r="B38" s="17"/>
      <c r="C38" s="18">
        <v>102939476</v>
      </c>
      <c r="D38" s="18"/>
      <c r="E38" s="19">
        <v>107736268</v>
      </c>
      <c r="F38" s="20">
        <v>107736268</v>
      </c>
      <c r="G38" s="20">
        <v>107211850</v>
      </c>
      <c r="H38" s="20"/>
      <c r="I38" s="20"/>
      <c r="J38" s="20">
        <v>107211850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107211850</v>
      </c>
      <c r="X38" s="20">
        <v>107736268</v>
      </c>
      <c r="Y38" s="20">
        <v>-524418</v>
      </c>
      <c r="Z38" s="21">
        <v>-0.49</v>
      </c>
      <c r="AA38" s="22">
        <v>107736268</v>
      </c>
    </row>
    <row r="39" spans="1:27" ht="12.75">
      <c r="A39" s="27" t="s">
        <v>61</v>
      </c>
      <c r="B39" s="35"/>
      <c r="C39" s="29">
        <f aca="true" t="shared" si="4" ref="C39:Y39">SUM(C37:C38)</f>
        <v>155160797</v>
      </c>
      <c r="D39" s="29">
        <f>SUM(D37:D38)</f>
        <v>0</v>
      </c>
      <c r="E39" s="36">
        <f t="shared" si="4"/>
        <v>160000202</v>
      </c>
      <c r="F39" s="37">
        <f t="shared" si="4"/>
        <v>160000202</v>
      </c>
      <c r="G39" s="37">
        <f t="shared" si="4"/>
        <v>160753743</v>
      </c>
      <c r="H39" s="37">
        <f t="shared" si="4"/>
        <v>0</v>
      </c>
      <c r="I39" s="37">
        <f t="shared" si="4"/>
        <v>0</v>
      </c>
      <c r="J39" s="37">
        <f t="shared" si="4"/>
        <v>160753743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160753743</v>
      </c>
      <c r="X39" s="37">
        <f t="shared" si="4"/>
        <v>160000202</v>
      </c>
      <c r="Y39" s="37">
        <f t="shared" si="4"/>
        <v>753541</v>
      </c>
      <c r="Z39" s="38">
        <f>+IF(X39&lt;&gt;0,+(Y39/X39)*100,0)</f>
        <v>0.47096253040980535</v>
      </c>
      <c r="AA39" s="39">
        <f>SUM(AA37:AA38)</f>
        <v>160000202</v>
      </c>
    </row>
    <row r="40" spans="1:27" ht="12.75">
      <c r="A40" s="27" t="s">
        <v>62</v>
      </c>
      <c r="B40" s="28"/>
      <c r="C40" s="29">
        <f aca="true" t="shared" si="5" ref="C40:Y40">+C34+C39</f>
        <v>509188584</v>
      </c>
      <c r="D40" s="29">
        <f>+D34+D39</f>
        <v>0</v>
      </c>
      <c r="E40" s="30">
        <f t="shared" si="5"/>
        <v>387616883</v>
      </c>
      <c r="F40" s="31">
        <f t="shared" si="5"/>
        <v>307616883</v>
      </c>
      <c r="G40" s="31">
        <f t="shared" si="5"/>
        <v>522063622</v>
      </c>
      <c r="H40" s="31">
        <f t="shared" si="5"/>
        <v>-22241464</v>
      </c>
      <c r="I40" s="31">
        <f t="shared" si="5"/>
        <v>20122230</v>
      </c>
      <c r="J40" s="31">
        <f t="shared" si="5"/>
        <v>519944388</v>
      </c>
      <c r="K40" s="31">
        <f t="shared" si="5"/>
        <v>-2935750</v>
      </c>
      <c r="L40" s="31">
        <f t="shared" si="5"/>
        <v>4735224</v>
      </c>
      <c r="M40" s="31">
        <f t="shared" si="5"/>
        <v>15215126</v>
      </c>
      <c r="N40" s="31">
        <f t="shared" si="5"/>
        <v>17014600</v>
      </c>
      <c r="O40" s="31">
        <f t="shared" si="5"/>
        <v>-17507142</v>
      </c>
      <c r="P40" s="31">
        <f t="shared" si="5"/>
        <v>2595243</v>
      </c>
      <c r="Q40" s="31">
        <f t="shared" si="5"/>
        <v>1809771</v>
      </c>
      <c r="R40" s="31">
        <f t="shared" si="5"/>
        <v>-13102128</v>
      </c>
      <c r="S40" s="31">
        <f t="shared" si="5"/>
        <v>-17284492</v>
      </c>
      <c r="T40" s="31">
        <f t="shared" si="5"/>
        <v>-19668907</v>
      </c>
      <c r="U40" s="31">
        <f t="shared" si="5"/>
        <v>13180733</v>
      </c>
      <c r="V40" s="31">
        <f t="shared" si="5"/>
        <v>-23772666</v>
      </c>
      <c r="W40" s="31">
        <f t="shared" si="5"/>
        <v>500084194</v>
      </c>
      <c r="X40" s="31">
        <f t="shared" si="5"/>
        <v>307616883</v>
      </c>
      <c r="Y40" s="31">
        <f t="shared" si="5"/>
        <v>192467311</v>
      </c>
      <c r="Z40" s="32">
        <f>+IF(X40&lt;&gt;0,+(Y40/X40)*100,0)</f>
        <v>62.56721319161146</v>
      </c>
      <c r="AA40" s="33">
        <f>+AA34+AA39</f>
        <v>307616883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742091145</v>
      </c>
      <c r="D42" s="43">
        <f>+D25-D40</f>
        <v>0</v>
      </c>
      <c r="E42" s="44">
        <f t="shared" si="6"/>
        <v>741810012</v>
      </c>
      <c r="F42" s="45">
        <f t="shared" si="6"/>
        <v>828961982</v>
      </c>
      <c r="G42" s="45">
        <f t="shared" si="6"/>
        <v>857379844</v>
      </c>
      <c r="H42" s="45">
        <f t="shared" si="6"/>
        <v>-31690364</v>
      </c>
      <c r="I42" s="45">
        <f t="shared" si="6"/>
        <v>-13057275</v>
      </c>
      <c r="J42" s="45">
        <f t="shared" si="6"/>
        <v>812632205</v>
      </c>
      <c r="K42" s="45">
        <f t="shared" si="6"/>
        <v>-2714379</v>
      </c>
      <c r="L42" s="45">
        <f t="shared" si="6"/>
        <v>-8963417</v>
      </c>
      <c r="M42" s="45">
        <f t="shared" si="6"/>
        <v>26445256</v>
      </c>
      <c r="N42" s="45">
        <f t="shared" si="6"/>
        <v>14767460</v>
      </c>
      <c r="O42" s="45">
        <f t="shared" si="6"/>
        <v>843886</v>
      </c>
      <c r="P42" s="45">
        <f t="shared" si="6"/>
        <v>-1757797</v>
      </c>
      <c r="Q42" s="45">
        <f t="shared" si="6"/>
        <v>56856114</v>
      </c>
      <c r="R42" s="45">
        <f t="shared" si="6"/>
        <v>55942203</v>
      </c>
      <c r="S42" s="45">
        <f t="shared" si="6"/>
        <v>17748819</v>
      </c>
      <c r="T42" s="45">
        <f t="shared" si="6"/>
        <v>-5603</v>
      </c>
      <c r="U42" s="45">
        <f t="shared" si="6"/>
        <v>1053775</v>
      </c>
      <c r="V42" s="45">
        <f t="shared" si="6"/>
        <v>18796991</v>
      </c>
      <c r="W42" s="45">
        <f t="shared" si="6"/>
        <v>902138859</v>
      </c>
      <c r="X42" s="45">
        <f t="shared" si="6"/>
        <v>828961982</v>
      </c>
      <c r="Y42" s="45">
        <f t="shared" si="6"/>
        <v>73176877</v>
      </c>
      <c r="Z42" s="46">
        <f>+IF(X42&lt;&gt;0,+(Y42/X42)*100,0)</f>
        <v>8.827531127959496</v>
      </c>
      <c r="AA42" s="47">
        <f>+AA25-AA40</f>
        <v>828961982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747007682</v>
      </c>
      <c r="D45" s="18"/>
      <c r="E45" s="19">
        <v>741810012</v>
      </c>
      <c r="F45" s="20">
        <v>828961982</v>
      </c>
      <c r="G45" s="20">
        <v>718774210</v>
      </c>
      <c r="H45" s="20">
        <v>-137599</v>
      </c>
      <c r="I45" s="20">
        <v>15182668</v>
      </c>
      <c r="J45" s="20">
        <v>733819279</v>
      </c>
      <c r="K45" s="20">
        <v>-260730</v>
      </c>
      <c r="L45" s="20">
        <v>738479</v>
      </c>
      <c r="M45" s="20">
        <v>14603</v>
      </c>
      <c r="N45" s="20">
        <v>492352</v>
      </c>
      <c r="O45" s="20">
        <v>-29481</v>
      </c>
      <c r="P45" s="20">
        <v>-19606</v>
      </c>
      <c r="Q45" s="20"/>
      <c r="R45" s="20">
        <v>-49087</v>
      </c>
      <c r="S45" s="20"/>
      <c r="T45" s="20"/>
      <c r="U45" s="20">
        <v>40</v>
      </c>
      <c r="V45" s="20">
        <v>40</v>
      </c>
      <c r="W45" s="20">
        <v>734262584</v>
      </c>
      <c r="X45" s="20">
        <v>828961982</v>
      </c>
      <c r="Y45" s="20">
        <v>-94699398</v>
      </c>
      <c r="Z45" s="48">
        <v>-11.42</v>
      </c>
      <c r="AA45" s="22">
        <v>828961982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747007682</v>
      </c>
      <c r="D48" s="51">
        <f>SUM(D45:D47)</f>
        <v>0</v>
      </c>
      <c r="E48" s="52">
        <f t="shared" si="7"/>
        <v>741810012</v>
      </c>
      <c r="F48" s="53">
        <f t="shared" si="7"/>
        <v>828961982</v>
      </c>
      <c r="G48" s="53">
        <f t="shared" si="7"/>
        <v>718774210</v>
      </c>
      <c r="H48" s="53">
        <f t="shared" si="7"/>
        <v>-137599</v>
      </c>
      <c r="I48" s="53">
        <f t="shared" si="7"/>
        <v>15182668</v>
      </c>
      <c r="J48" s="53">
        <f t="shared" si="7"/>
        <v>733819279</v>
      </c>
      <c r="K48" s="53">
        <f t="shared" si="7"/>
        <v>-260730</v>
      </c>
      <c r="L48" s="53">
        <f t="shared" si="7"/>
        <v>738479</v>
      </c>
      <c r="M48" s="53">
        <f t="shared" si="7"/>
        <v>14603</v>
      </c>
      <c r="N48" s="53">
        <f t="shared" si="7"/>
        <v>492352</v>
      </c>
      <c r="O48" s="53">
        <f t="shared" si="7"/>
        <v>-29481</v>
      </c>
      <c r="P48" s="53">
        <f t="shared" si="7"/>
        <v>-19606</v>
      </c>
      <c r="Q48" s="53">
        <f t="shared" si="7"/>
        <v>0</v>
      </c>
      <c r="R48" s="53">
        <f t="shared" si="7"/>
        <v>-49087</v>
      </c>
      <c r="S48" s="53">
        <f t="shared" si="7"/>
        <v>0</v>
      </c>
      <c r="T48" s="53">
        <f t="shared" si="7"/>
        <v>0</v>
      </c>
      <c r="U48" s="53">
        <f t="shared" si="7"/>
        <v>40</v>
      </c>
      <c r="V48" s="53">
        <f t="shared" si="7"/>
        <v>40</v>
      </c>
      <c r="W48" s="53">
        <f t="shared" si="7"/>
        <v>734262584</v>
      </c>
      <c r="X48" s="53">
        <f t="shared" si="7"/>
        <v>828961982</v>
      </c>
      <c r="Y48" s="53">
        <f t="shared" si="7"/>
        <v>-94699398</v>
      </c>
      <c r="Z48" s="54">
        <f>+IF(X48&lt;&gt;0,+(Y48/X48)*100,0)</f>
        <v>-11.423852969894101</v>
      </c>
      <c r="AA48" s="55">
        <f>SUM(AA45:AA47)</f>
        <v>828961982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4171707</v>
      </c>
      <c r="D6" s="18"/>
      <c r="E6" s="19">
        <v>17671502</v>
      </c>
      <c r="F6" s="20">
        <v>16616500</v>
      </c>
      <c r="G6" s="20">
        <v>19276614</v>
      </c>
      <c r="H6" s="20">
        <v>-9734443</v>
      </c>
      <c r="I6" s="20">
        <v>-2738656</v>
      </c>
      <c r="J6" s="20">
        <v>6803515</v>
      </c>
      <c r="K6" s="20">
        <v>-710408</v>
      </c>
      <c r="L6" s="20">
        <v>622742</v>
      </c>
      <c r="M6" s="20">
        <v>-602658</v>
      </c>
      <c r="N6" s="20">
        <v>-690324</v>
      </c>
      <c r="O6" s="20">
        <v>326908</v>
      </c>
      <c r="P6" s="20">
        <v>3174919</v>
      </c>
      <c r="Q6" s="20">
        <v>2861134</v>
      </c>
      <c r="R6" s="20">
        <v>6362961</v>
      </c>
      <c r="S6" s="20">
        <v>-6219802</v>
      </c>
      <c r="T6" s="20">
        <v>-2328150</v>
      </c>
      <c r="U6" s="20">
        <v>-3801047</v>
      </c>
      <c r="V6" s="20">
        <v>-12348999</v>
      </c>
      <c r="W6" s="20">
        <v>127153</v>
      </c>
      <c r="X6" s="20">
        <v>16616500</v>
      </c>
      <c r="Y6" s="20">
        <v>-16489347</v>
      </c>
      <c r="Z6" s="21">
        <v>-99.23</v>
      </c>
      <c r="AA6" s="22">
        <v>16616500</v>
      </c>
    </row>
    <row r="7" spans="1:27" ht="12.75">
      <c r="A7" s="23" t="s">
        <v>34</v>
      </c>
      <c r="B7" s="17"/>
      <c r="C7" s="18">
        <v>41135534</v>
      </c>
      <c r="D7" s="18"/>
      <c r="E7" s="19">
        <v>46991973</v>
      </c>
      <c r="F7" s="20">
        <v>46991973</v>
      </c>
      <c r="G7" s="20">
        <v>41135534</v>
      </c>
      <c r="H7" s="20"/>
      <c r="I7" s="20"/>
      <c r="J7" s="20">
        <v>41135534</v>
      </c>
      <c r="K7" s="20"/>
      <c r="L7" s="20">
        <v>-12033546</v>
      </c>
      <c r="M7" s="20">
        <v>-9351021</v>
      </c>
      <c r="N7" s="20">
        <v>-21384567</v>
      </c>
      <c r="O7" s="20">
        <v>19299092</v>
      </c>
      <c r="P7" s="20">
        <v>-13792783</v>
      </c>
      <c r="Q7" s="20">
        <v>-8712474</v>
      </c>
      <c r="R7" s="20">
        <v>-3206165</v>
      </c>
      <c r="S7" s="20"/>
      <c r="T7" s="20"/>
      <c r="U7" s="20">
        <v>-749811</v>
      </c>
      <c r="V7" s="20">
        <v>-749811</v>
      </c>
      <c r="W7" s="20">
        <v>15794991</v>
      </c>
      <c r="X7" s="20">
        <v>46991973</v>
      </c>
      <c r="Y7" s="20">
        <v>-31196982</v>
      </c>
      <c r="Z7" s="21">
        <v>-66.39</v>
      </c>
      <c r="AA7" s="22">
        <v>46991973</v>
      </c>
    </row>
    <row r="8" spans="1:27" ht="12.75">
      <c r="A8" s="23" t="s">
        <v>35</v>
      </c>
      <c r="B8" s="17"/>
      <c r="C8" s="18">
        <v>40528153</v>
      </c>
      <c r="D8" s="18"/>
      <c r="E8" s="19">
        <v>34737895</v>
      </c>
      <c r="F8" s="20">
        <v>35792895</v>
      </c>
      <c r="G8" s="20">
        <v>52594779</v>
      </c>
      <c r="H8" s="20">
        <v>872189</v>
      </c>
      <c r="I8" s="20">
        <v>2440593</v>
      </c>
      <c r="J8" s="20">
        <v>55907561</v>
      </c>
      <c r="K8" s="20">
        <v>656144</v>
      </c>
      <c r="L8" s="20">
        <v>2421074</v>
      </c>
      <c r="M8" s="20">
        <v>2108738</v>
      </c>
      <c r="N8" s="20">
        <v>5185956</v>
      </c>
      <c r="O8" s="20">
        <v>4184520</v>
      </c>
      <c r="P8" s="20">
        <v>3274893</v>
      </c>
      <c r="Q8" s="20">
        <v>2445818</v>
      </c>
      <c r="R8" s="20">
        <v>9905231</v>
      </c>
      <c r="S8" s="20">
        <v>7877095</v>
      </c>
      <c r="T8" s="20">
        <v>3773531</v>
      </c>
      <c r="U8" s="20">
        <v>-16812522</v>
      </c>
      <c r="V8" s="20">
        <v>-5161896</v>
      </c>
      <c r="W8" s="20">
        <v>65836852</v>
      </c>
      <c r="X8" s="20">
        <v>35792895</v>
      </c>
      <c r="Y8" s="20">
        <v>30043957</v>
      </c>
      <c r="Z8" s="21">
        <v>83.94</v>
      </c>
      <c r="AA8" s="22">
        <v>35792895</v>
      </c>
    </row>
    <row r="9" spans="1:27" ht="12.75">
      <c r="A9" s="23" t="s">
        <v>36</v>
      </c>
      <c r="B9" s="17"/>
      <c r="C9" s="18">
        <v>36524507</v>
      </c>
      <c r="D9" s="18"/>
      <c r="E9" s="19">
        <v>24186694</v>
      </c>
      <c r="F9" s="20">
        <v>24186694</v>
      </c>
      <c r="G9" s="20">
        <v>34311497</v>
      </c>
      <c r="H9" s="20">
        <v>2284129</v>
      </c>
      <c r="I9" s="20">
        <v>2844726</v>
      </c>
      <c r="J9" s="20">
        <v>39440352</v>
      </c>
      <c r="K9" s="20">
        <v>1508220</v>
      </c>
      <c r="L9" s="20">
        <v>529433</v>
      </c>
      <c r="M9" s="20">
        <v>1849547</v>
      </c>
      <c r="N9" s="20">
        <v>3887200</v>
      </c>
      <c r="O9" s="20">
        <v>1654804</v>
      </c>
      <c r="P9" s="20">
        <v>631334</v>
      </c>
      <c r="Q9" s="20">
        <v>2180430</v>
      </c>
      <c r="R9" s="20">
        <v>4466568</v>
      </c>
      <c r="S9" s="20">
        <v>1569399</v>
      </c>
      <c r="T9" s="20">
        <v>1364058</v>
      </c>
      <c r="U9" s="20">
        <v>2372730</v>
      </c>
      <c r="V9" s="20">
        <v>5306187</v>
      </c>
      <c r="W9" s="20">
        <v>53100307</v>
      </c>
      <c r="X9" s="20">
        <v>24186694</v>
      </c>
      <c r="Y9" s="20">
        <v>28913613</v>
      </c>
      <c r="Z9" s="21">
        <v>119.54</v>
      </c>
      <c r="AA9" s="22">
        <v>24186694</v>
      </c>
    </row>
    <row r="10" spans="1:27" ht="12.75">
      <c r="A10" s="23" t="s">
        <v>37</v>
      </c>
      <c r="B10" s="17"/>
      <c r="C10" s="18">
        <v>281121</v>
      </c>
      <c r="D10" s="18"/>
      <c r="E10" s="19">
        <v>296583</v>
      </c>
      <c r="F10" s="20">
        <v>296583</v>
      </c>
      <c r="G10" s="24">
        <v>281121</v>
      </c>
      <c r="H10" s="24"/>
      <c r="I10" s="24"/>
      <c r="J10" s="20">
        <v>281121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281121</v>
      </c>
      <c r="X10" s="20">
        <v>296583</v>
      </c>
      <c r="Y10" s="24">
        <v>-15462</v>
      </c>
      <c r="Z10" s="25">
        <v>-5.21</v>
      </c>
      <c r="AA10" s="26">
        <v>296583</v>
      </c>
    </row>
    <row r="11" spans="1:27" ht="12.75">
      <c r="A11" s="23" t="s">
        <v>38</v>
      </c>
      <c r="B11" s="17"/>
      <c r="C11" s="18">
        <v>1153319</v>
      </c>
      <c r="D11" s="18"/>
      <c r="E11" s="19">
        <v>711276</v>
      </c>
      <c r="F11" s="20">
        <v>711276</v>
      </c>
      <c r="G11" s="20">
        <v>907051</v>
      </c>
      <c r="H11" s="20">
        <v>118523</v>
      </c>
      <c r="I11" s="20">
        <v>-62010</v>
      </c>
      <c r="J11" s="20">
        <v>963564</v>
      </c>
      <c r="K11" s="20">
        <v>-268985</v>
      </c>
      <c r="L11" s="20">
        <v>302243</v>
      </c>
      <c r="M11" s="20">
        <v>181477</v>
      </c>
      <c r="N11" s="20">
        <v>214735</v>
      </c>
      <c r="O11" s="20">
        <v>75992</v>
      </c>
      <c r="P11" s="20">
        <v>-63303</v>
      </c>
      <c r="Q11" s="20">
        <v>18929</v>
      </c>
      <c r="R11" s="20">
        <v>31618</v>
      </c>
      <c r="S11" s="20">
        <v>-37797</v>
      </c>
      <c r="T11" s="20">
        <v>-328305</v>
      </c>
      <c r="U11" s="20">
        <v>452156</v>
      </c>
      <c r="V11" s="20">
        <v>86054</v>
      </c>
      <c r="W11" s="20">
        <v>1295971</v>
      </c>
      <c r="X11" s="20">
        <v>711276</v>
      </c>
      <c r="Y11" s="20">
        <v>584695</v>
      </c>
      <c r="Z11" s="21">
        <v>82.2</v>
      </c>
      <c r="AA11" s="22">
        <v>711276</v>
      </c>
    </row>
    <row r="12" spans="1:27" ht="12.75">
      <c r="A12" s="27" t="s">
        <v>39</v>
      </c>
      <c r="B12" s="28"/>
      <c r="C12" s="29">
        <f aca="true" t="shared" si="0" ref="C12:Y12">SUM(C6:C11)</f>
        <v>123794341</v>
      </c>
      <c r="D12" s="29">
        <f>SUM(D6:D11)</f>
        <v>0</v>
      </c>
      <c r="E12" s="30">
        <f t="shared" si="0"/>
        <v>124595923</v>
      </c>
      <c r="F12" s="31">
        <f t="shared" si="0"/>
        <v>124595921</v>
      </c>
      <c r="G12" s="31">
        <f t="shared" si="0"/>
        <v>148506596</v>
      </c>
      <c r="H12" s="31">
        <f t="shared" si="0"/>
        <v>-6459602</v>
      </c>
      <c r="I12" s="31">
        <f t="shared" si="0"/>
        <v>2484653</v>
      </c>
      <c r="J12" s="31">
        <f t="shared" si="0"/>
        <v>144531647</v>
      </c>
      <c r="K12" s="31">
        <f t="shared" si="0"/>
        <v>1184971</v>
      </c>
      <c r="L12" s="31">
        <f t="shared" si="0"/>
        <v>-8158054</v>
      </c>
      <c r="M12" s="31">
        <f t="shared" si="0"/>
        <v>-5813917</v>
      </c>
      <c r="N12" s="31">
        <f t="shared" si="0"/>
        <v>-12787000</v>
      </c>
      <c r="O12" s="31">
        <f t="shared" si="0"/>
        <v>25541316</v>
      </c>
      <c r="P12" s="31">
        <f t="shared" si="0"/>
        <v>-6774940</v>
      </c>
      <c r="Q12" s="31">
        <f t="shared" si="0"/>
        <v>-1206163</v>
      </c>
      <c r="R12" s="31">
        <f t="shared" si="0"/>
        <v>17560213</v>
      </c>
      <c r="S12" s="31">
        <f t="shared" si="0"/>
        <v>3188895</v>
      </c>
      <c r="T12" s="31">
        <f t="shared" si="0"/>
        <v>2481134</v>
      </c>
      <c r="U12" s="31">
        <f t="shared" si="0"/>
        <v>-18538494</v>
      </c>
      <c r="V12" s="31">
        <f t="shared" si="0"/>
        <v>-12868465</v>
      </c>
      <c r="W12" s="31">
        <f t="shared" si="0"/>
        <v>136436395</v>
      </c>
      <c r="X12" s="31">
        <f t="shared" si="0"/>
        <v>124595921</v>
      </c>
      <c r="Y12" s="31">
        <f t="shared" si="0"/>
        <v>11840474</v>
      </c>
      <c r="Z12" s="32">
        <f>+IF(X12&lt;&gt;0,+(Y12/X12)*100,0)</f>
        <v>9.5030992226463</v>
      </c>
      <c r="AA12" s="33">
        <f>SUM(AA6:AA11)</f>
        <v>124595921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77176</v>
      </c>
      <c r="D16" s="18"/>
      <c r="E16" s="19">
        <v>174511</v>
      </c>
      <c r="F16" s="20">
        <v>174511</v>
      </c>
      <c r="G16" s="24">
        <v>77176</v>
      </c>
      <c r="H16" s="24"/>
      <c r="I16" s="24"/>
      <c r="J16" s="20">
        <v>77176</v>
      </c>
      <c r="K16" s="24"/>
      <c r="L16" s="24">
        <v>5696</v>
      </c>
      <c r="M16" s="20">
        <v>809</v>
      </c>
      <c r="N16" s="24">
        <v>6505</v>
      </c>
      <c r="O16" s="24">
        <v>3638</v>
      </c>
      <c r="P16" s="24">
        <v>7277</v>
      </c>
      <c r="Q16" s="20">
        <v>5880</v>
      </c>
      <c r="R16" s="24">
        <v>16795</v>
      </c>
      <c r="S16" s="24"/>
      <c r="T16" s="20"/>
      <c r="U16" s="24">
        <v>-16721</v>
      </c>
      <c r="V16" s="24">
        <v>-16721</v>
      </c>
      <c r="W16" s="24">
        <v>83755</v>
      </c>
      <c r="X16" s="20">
        <v>174511</v>
      </c>
      <c r="Y16" s="24">
        <v>-90756</v>
      </c>
      <c r="Z16" s="25">
        <v>-52.01</v>
      </c>
      <c r="AA16" s="26">
        <v>174511</v>
      </c>
    </row>
    <row r="17" spans="1:27" ht="12.75">
      <c r="A17" s="23" t="s">
        <v>43</v>
      </c>
      <c r="B17" s="17"/>
      <c r="C17" s="18">
        <v>196667407</v>
      </c>
      <c r="D17" s="18"/>
      <c r="E17" s="19">
        <v>196658220</v>
      </c>
      <c r="F17" s="20">
        <v>196658220</v>
      </c>
      <c r="G17" s="20">
        <v>196667407</v>
      </c>
      <c r="H17" s="20"/>
      <c r="I17" s="20"/>
      <c r="J17" s="20">
        <v>196667407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196667407</v>
      </c>
      <c r="X17" s="20">
        <v>196658220</v>
      </c>
      <c r="Y17" s="20">
        <v>9187</v>
      </c>
      <c r="Z17" s="21"/>
      <c r="AA17" s="22">
        <v>196658220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931077145</v>
      </c>
      <c r="D19" s="18"/>
      <c r="E19" s="19">
        <v>699885030</v>
      </c>
      <c r="F19" s="20">
        <v>779515941</v>
      </c>
      <c r="G19" s="20">
        <v>653467407</v>
      </c>
      <c r="H19" s="20">
        <v>1783567</v>
      </c>
      <c r="I19" s="20">
        <v>1207782</v>
      </c>
      <c r="J19" s="20">
        <v>656458756</v>
      </c>
      <c r="K19" s="20">
        <v>3759404</v>
      </c>
      <c r="L19" s="20">
        <v>2187399</v>
      </c>
      <c r="M19" s="20">
        <v>1333912</v>
      </c>
      <c r="N19" s="20">
        <v>7280715</v>
      </c>
      <c r="O19" s="20">
        <v>2989538</v>
      </c>
      <c r="P19" s="20">
        <v>1588049</v>
      </c>
      <c r="Q19" s="20">
        <v>3265008</v>
      </c>
      <c r="R19" s="20">
        <v>7842595</v>
      </c>
      <c r="S19" s="20">
        <v>2031505</v>
      </c>
      <c r="T19" s="20">
        <v>23508442</v>
      </c>
      <c r="U19" s="20">
        <v>6531534</v>
      </c>
      <c r="V19" s="20">
        <v>32071481</v>
      </c>
      <c r="W19" s="20">
        <v>703653547</v>
      </c>
      <c r="X19" s="20">
        <v>779515941</v>
      </c>
      <c r="Y19" s="20">
        <v>-75862394</v>
      </c>
      <c r="Z19" s="21">
        <v>-9.73</v>
      </c>
      <c r="AA19" s="22">
        <v>779515941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-193380</v>
      </c>
      <c r="D22" s="18"/>
      <c r="E22" s="19">
        <v>2725433</v>
      </c>
      <c r="F22" s="20">
        <v>2332965</v>
      </c>
      <c r="G22" s="20">
        <v>-164980</v>
      </c>
      <c r="H22" s="20">
        <v>15250</v>
      </c>
      <c r="I22" s="20">
        <v>5666</v>
      </c>
      <c r="J22" s="20">
        <v>-144064</v>
      </c>
      <c r="K22" s="20">
        <v>28400</v>
      </c>
      <c r="L22" s="20"/>
      <c r="M22" s="20"/>
      <c r="N22" s="20">
        <v>28400</v>
      </c>
      <c r="O22" s="20">
        <v>11635</v>
      </c>
      <c r="P22" s="20">
        <v>746</v>
      </c>
      <c r="Q22" s="20"/>
      <c r="R22" s="20">
        <v>12381</v>
      </c>
      <c r="S22" s="20"/>
      <c r="T22" s="20">
        <v>43200</v>
      </c>
      <c r="U22" s="20">
        <v>64215</v>
      </c>
      <c r="V22" s="20">
        <v>107415</v>
      </c>
      <c r="W22" s="20">
        <v>4132</v>
      </c>
      <c r="X22" s="20">
        <v>2332965</v>
      </c>
      <c r="Y22" s="20">
        <v>-2328833</v>
      </c>
      <c r="Z22" s="21">
        <v>-99.82</v>
      </c>
      <c r="AA22" s="22">
        <v>2332965</v>
      </c>
    </row>
    <row r="23" spans="1:27" ht="12.75">
      <c r="A23" s="23" t="s">
        <v>48</v>
      </c>
      <c r="B23" s="17"/>
      <c r="C23" s="18">
        <v>16</v>
      </c>
      <c r="D23" s="18"/>
      <c r="E23" s="19">
        <v>17</v>
      </c>
      <c r="F23" s="20">
        <v>17</v>
      </c>
      <c r="G23" s="24">
        <v>16</v>
      </c>
      <c r="H23" s="24"/>
      <c r="I23" s="24"/>
      <c r="J23" s="20">
        <v>16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</v>
      </c>
      <c r="X23" s="20">
        <v>17</v>
      </c>
      <c r="Y23" s="24">
        <v>-1</v>
      </c>
      <c r="Z23" s="25">
        <v>-5.88</v>
      </c>
      <c r="AA23" s="26">
        <v>17</v>
      </c>
    </row>
    <row r="24" spans="1:27" ht="12.75">
      <c r="A24" s="27" t="s">
        <v>49</v>
      </c>
      <c r="B24" s="35"/>
      <c r="C24" s="29">
        <f aca="true" t="shared" si="1" ref="C24:Y24">SUM(C15:C23)</f>
        <v>1127628364</v>
      </c>
      <c r="D24" s="29">
        <f>SUM(D15:D23)</f>
        <v>0</v>
      </c>
      <c r="E24" s="36">
        <f t="shared" si="1"/>
        <v>899443211</v>
      </c>
      <c r="F24" s="37">
        <f t="shared" si="1"/>
        <v>978681654</v>
      </c>
      <c r="G24" s="37">
        <f t="shared" si="1"/>
        <v>850047026</v>
      </c>
      <c r="H24" s="37">
        <f t="shared" si="1"/>
        <v>1798817</v>
      </c>
      <c r="I24" s="37">
        <f t="shared" si="1"/>
        <v>1213448</v>
      </c>
      <c r="J24" s="37">
        <f t="shared" si="1"/>
        <v>853059291</v>
      </c>
      <c r="K24" s="37">
        <f t="shared" si="1"/>
        <v>3787804</v>
      </c>
      <c r="L24" s="37">
        <f t="shared" si="1"/>
        <v>2193095</v>
      </c>
      <c r="M24" s="37">
        <f t="shared" si="1"/>
        <v>1334721</v>
      </c>
      <c r="N24" s="37">
        <f t="shared" si="1"/>
        <v>7315620</v>
      </c>
      <c r="O24" s="37">
        <f t="shared" si="1"/>
        <v>3004811</v>
      </c>
      <c r="P24" s="37">
        <f t="shared" si="1"/>
        <v>1596072</v>
      </c>
      <c r="Q24" s="37">
        <f t="shared" si="1"/>
        <v>3270888</v>
      </c>
      <c r="R24" s="37">
        <f t="shared" si="1"/>
        <v>7871771</v>
      </c>
      <c r="S24" s="37">
        <f t="shared" si="1"/>
        <v>2031505</v>
      </c>
      <c r="T24" s="37">
        <f t="shared" si="1"/>
        <v>23551642</v>
      </c>
      <c r="U24" s="37">
        <f t="shared" si="1"/>
        <v>6579028</v>
      </c>
      <c r="V24" s="37">
        <f t="shared" si="1"/>
        <v>32162175</v>
      </c>
      <c r="W24" s="37">
        <f t="shared" si="1"/>
        <v>900408857</v>
      </c>
      <c r="X24" s="37">
        <f t="shared" si="1"/>
        <v>978681654</v>
      </c>
      <c r="Y24" s="37">
        <f t="shared" si="1"/>
        <v>-78272797</v>
      </c>
      <c r="Z24" s="38">
        <f>+IF(X24&lt;&gt;0,+(Y24/X24)*100,0)</f>
        <v>-7.997779122566448</v>
      </c>
      <c r="AA24" s="39">
        <f>SUM(AA15:AA23)</f>
        <v>978681654</v>
      </c>
    </row>
    <row r="25" spans="1:27" ht="12.75">
      <c r="A25" s="27" t="s">
        <v>50</v>
      </c>
      <c r="B25" s="28"/>
      <c r="C25" s="29">
        <f aca="true" t="shared" si="2" ref="C25:Y25">+C12+C24</f>
        <v>1251422705</v>
      </c>
      <c r="D25" s="29">
        <f>+D12+D24</f>
        <v>0</v>
      </c>
      <c r="E25" s="30">
        <f t="shared" si="2"/>
        <v>1024039134</v>
      </c>
      <c r="F25" s="31">
        <f t="shared" si="2"/>
        <v>1103277575</v>
      </c>
      <c r="G25" s="31">
        <f t="shared" si="2"/>
        <v>998553622</v>
      </c>
      <c r="H25" s="31">
        <f t="shared" si="2"/>
        <v>-4660785</v>
      </c>
      <c r="I25" s="31">
        <f t="shared" si="2"/>
        <v>3698101</v>
      </c>
      <c r="J25" s="31">
        <f t="shared" si="2"/>
        <v>997590938</v>
      </c>
      <c r="K25" s="31">
        <f t="shared" si="2"/>
        <v>4972775</v>
      </c>
      <c r="L25" s="31">
        <f t="shared" si="2"/>
        <v>-5964959</v>
      </c>
      <c r="M25" s="31">
        <f t="shared" si="2"/>
        <v>-4479196</v>
      </c>
      <c r="N25" s="31">
        <f t="shared" si="2"/>
        <v>-5471380</v>
      </c>
      <c r="O25" s="31">
        <f t="shared" si="2"/>
        <v>28546127</v>
      </c>
      <c r="P25" s="31">
        <f t="shared" si="2"/>
        <v>-5178868</v>
      </c>
      <c r="Q25" s="31">
        <f t="shared" si="2"/>
        <v>2064725</v>
      </c>
      <c r="R25" s="31">
        <f t="shared" si="2"/>
        <v>25431984</v>
      </c>
      <c r="S25" s="31">
        <f t="shared" si="2"/>
        <v>5220400</v>
      </c>
      <c r="T25" s="31">
        <f t="shared" si="2"/>
        <v>26032776</v>
      </c>
      <c r="U25" s="31">
        <f t="shared" si="2"/>
        <v>-11959466</v>
      </c>
      <c r="V25" s="31">
        <f t="shared" si="2"/>
        <v>19293710</v>
      </c>
      <c r="W25" s="31">
        <f t="shared" si="2"/>
        <v>1036845252</v>
      </c>
      <c r="X25" s="31">
        <f t="shared" si="2"/>
        <v>1103277575</v>
      </c>
      <c r="Y25" s="31">
        <f t="shared" si="2"/>
        <v>-66432323</v>
      </c>
      <c r="Z25" s="32">
        <f>+IF(X25&lt;&gt;0,+(Y25/X25)*100,0)</f>
        <v>-6.021360762272359</v>
      </c>
      <c r="AA25" s="33">
        <f>+AA12+AA24</f>
        <v>1103277575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2169244</v>
      </c>
      <c r="D30" s="18"/>
      <c r="E30" s="19">
        <v>448207</v>
      </c>
      <c r="F30" s="20">
        <v>448207</v>
      </c>
      <c r="G30" s="20">
        <v>2169244</v>
      </c>
      <c r="H30" s="20"/>
      <c r="I30" s="20"/>
      <c r="J30" s="20">
        <v>2169244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2169244</v>
      </c>
      <c r="X30" s="20">
        <v>448207</v>
      </c>
      <c r="Y30" s="20">
        <v>1721037</v>
      </c>
      <c r="Z30" s="21">
        <v>383.98</v>
      </c>
      <c r="AA30" s="22">
        <v>448207</v>
      </c>
    </row>
    <row r="31" spans="1:27" ht="12.75">
      <c r="A31" s="23" t="s">
        <v>55</v>
      </c>
      <c r="B31" s="17"/>
      <c r="C31" s="18">
        <v>2928225</v>
      </c>
      <c r="D31" s="18"/>
      <c r="E31" s="19">
        <v>2960277</v>
      </c>
      <c r="F31" s="20">
        <v>2960277</v>
      </c>
      <c r="G31" s="20">
        <v>2899888</v>
      </c>
      <c r="H31" s="20">
        <v>-2866</v>
      </c>
      <c r="I31" s="20">
        <v>11631</v>
      </c>
      <c r="J31" s="20">
        <v>2908653</v>
      </c>
      <c r="K31" s="20">
        <v>43119</v>
      </c>
      <c r="L31" s="20">
        <v>18233</v>
      </c>
      <c r="M31" s="20">
        <v>13627</v>
      </c>
      <c r="N31" s="20">
        <v>74979</v>
      </c>
      <c r="O31" s="20">
        <v>-1896</v>
      </c>
      <c r="P31" s="20">
        <v>10655</v>
      </c>
      <c r="Q31" s="20">
        <v>11637</v>
      </c>
      <c r="R31" s="20">
        <v>20396</v>
      </c>
      <c r="S31" s="20">
        <v>-2787</v>
      </c>
      <c r="T31" s="20">
        <v>4889</v>
      </c>
      <c r="U31" s="20">
        <v>-41755</v>
      </c>
      <c r="V31" s="20">
        <v>-39653</v>
      </c>
      <c r="W31" s="20">
        <v>2964375</v>
      </c>
      <c r="X31" s="20">
        <v>2960277</v>
      </c>
      <c r="Y31" s="20">
        <v>4098</v>
      </c>
      <c r="Z31" s="21">
        <v>0.14</v>
      </c>
      <c r="AA31" s="22">
        <v>2960277</v>
      </c>
    </row>
    <row r="32" spans="1:27" ht="12.75">
      <c r="A32" s="23" t="s">
        <v>56</v>
      </c>
      <c r="B32" s="17"/>
      <c r="C32" s="18">
        <v>89237542</v>
      </c>
      <c r="D32" s="18"/>
      <c r="E32" s="19">
        <v>73922998</v>
      </c>
      <c r="F32" s="20">
        <v>73922998</v>
      </c>
      <c r="G32" s="20">
        <v>66794512</v>
      </c>
      <c r="H32" s="20">
        <v>-1152722</v>
      </c>
      <c r="I32" s="20">
        <v>11615898</v>
      </c>
      <c r="J32" s="20">
        <v>77257688</v>
      </c>
      <c r="K32" s="20">
        <v>4082352</v>
      </c>
      <c r="L32" s="20">
        <v>-4781217</v>
      </c>
      <c r="M32" s="20">
        <v>-25246779</v>
      </c>
      <c r="N32" s="20">
        <v>-25945644</v>
      </c>
      <c r="O32" s="20">
        <v>26728702</v>
      </c>
      <c r="P32" s="20">
        <v>-6585292</v>
      </c>
      <c r="Q32" s="20">
        <v>-20732404</v>
      </c>
      <c r="R32" s="20">
        <v>-588994</v>
      </c>
      <c r="S32" s="20">
        <v>3622529</v>
      </c>
      <c r="T32" s="20">
        <v>33412557</v>
      </c>
      <c r="U32" s="20">
        <v>10839735</v>
      </c>
      <c r="V32" s="20">
        <v>47874821</v>
      </c>
      <c r="W32" s="20">
        <v>98597871</v>
      </c>
      <c r="X32" s="20">
        <v>73922998</v>
      </c>
      <c r="Y32" s="20">
        <v>24674873</v>
      </c>
      <c r="Z32" s="21">
        <v>33.38</v>
      </c>
      <c r="AA32" s="22">
        <v>73922998</v>
      </c>
    </row>
    <row r="33" spans="1:27" ht="12.75">
      <c r="A33" s="23" t="s">
        <v>57</v>
      </c>
      <c r="B33" s="17"/>
      <c r="C33" s="18">
        <v>13893055</v>
      </c>
      <c r="D33" s="18"/>
      <c r="E33" s="19">
        <v>15520401</v>
      </c>
      <c r="F33" s="20">
        <v>15520401</v>
      </c>
      <c r="G33" s="20">
        <v>13893055</v>
      </c>
      <c r="H33" s="20"/>
      <c r="I33" s="20"/>
      <c r="J33" s="20">
        <v>13893055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13893055</v>
      </c>
      <c r="X33" s="20">
        <v>15520401</v>
      </c>
      <c r="Y33" s="20">
        <v>-1627346</v>
      </c>
      <c r="Z33" s="21">
        <v>-10.49</v>
      </c>
      <c r="AA33" s="22">
        <v>15520401</v>
      </c>
    </row>
    <row r="34" spans="1:27" ht="12.75">
      <c r="A34" s="27" t="s">
        <v>58</v>
      </c>
      <c r="B34" s="28"/>
      <c r="C34" s="29">
        <f aca="true" t="shared" si="3" ref="C34:Y34">SUM(C29:C33)</f>
        <v>108228066</v>
      </c>
      <c r="D34" s="29">
        <f>SUM(D29:D33)</f>
        <v>0</v>
      </c>
      <c r="E34" s="30">
        <f t="shared" si="3"/>
        <v>92851883</v>
      </c>
      <c r="F34" s="31">
        <f t="shared" si="3"/>
        <v>92851883</v>
      </c>
      <c r="G34" s="31">
        <f t="shared" si="3"/>
        <v>85756699</v>
      </c>
      <c r="H34" s="31">
        <f t="shared" si="3"/>
        <v>-1155588</v>
      </c>
      <c r="I34" s="31">
        <f t="shared" si="3"/>
        <v>11627529</v>
      </c>
      <c r="J34" s="31">
        <f t="shared" si="3"/>
        <v>96228640</v>
      </c>
      <c r="K34" s="31">
        <f t="shared" si="3"/>
        <v>4125471</v>
      </c>
      <c r="L34" s="31">
        <f t="shared" si="3"/>
        <v>-4762984</v>
      </c>
      <c r="M34" s="31">
        <f t="shared" si="3"/>
        <v>-25233152</v>
      </c>
      <c r="N34" s="31">
        <f t="shared" si="3"/>
        <v>-25870665</v>
      </c>
      <c r="O34" s="31">
        <f t="shared" si="3"/>
        <v>26726806</v>
      </c>
      <c r="P34" s="31">
        <f t="shared" si="3"/>
        <v>-6574637</v>
      </c>
      <c r="Q34" s="31">
        <f t="shared" si="3"/>
        <v>-20720767</v>
      </c>
      <c r="R34" s="31">
        <f t="shared" si="3"/>
        <v>-568598</v>
      </c>
      <c r="S34" s="31">
        <f t="shared" si="3"/>
        <v>3619742</v>
      </c>
      <c r="T34" s="31">
        <f t="shared" si="3"/>
        <v>33417446</v>
      </c>
      <c r="U34" s="31">
        <f t="shared" si="3"/>
        <v>10797980</v>
      </c>
      <c r="V34" s="31">
        <f t="shared" si="3"/>
        <v>47835168</v>
      </c>
      <c r="W34" s="31">
        <f t="shared" si="3"/>
        <v>117624545</v>
      </c>
      <c r="X34" s="31">
        <f t="shared" si="3"/>
        <v>92851883</v>
      </c>
      <c r="Y34" s="31">
        <f t="shared" si="3"/>
        <v>24772662</v>
      </c>
      <c r="Z34" s="32">
        <f>+IF(X34&lt;&gt;0,+(Y34/X34)*100,0)</f>
        <v>26.67976264950922</v>
      </c>
      <c r="AA34" s="33">
        <f>SUM(AA29:AA33)</f>
        <v>92851883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8118500</v>
      </c>
      <c r="D37" s="18"/>
      <c r="E37" s="19">
        <v>35616525</v>
      </c>
      <c r="F37" s="20">
        <v>12551525</v>
      </c>
      <c r="G37" s="20">
        <v>8118499</v>
      </c>
      <c r="H37" s="20"/>
      <c r="I37" s="20">
        <v>-676753</v>
      </c>
      <c r="J37" s="20">
        <v>7441746</v>
      </c>
      <c r="K37" s="20"/>
      <c r="L37" s="20"/>
      <c r="M37" s="20"/>
      <c r="N37" s="20"/>
      <c r="O37" s="20">
        <v>-357076</v>
      </c>
      <c r="P37" s="20"/>
      <c r="Q37" s="20">
        <v>-711405</v>
      </c>
      <c r="R37" s="20">
        <v>-1068481</v>
      </c>
      <c r="S37" s="20"/>
      <c r="T37" s="20"/>
      <c r="U37" s="20">
        <v>-388645</v>
      </c>
      <c r="V37" s="20">
        <v>-388645</v>
      </c>
      <c r="W37" s="20">
        <v>5984620</v>
      </c>
      <c r="X37" s="20">
        <v>12551525</v>
      </c>
      <c r="Y37" s="20">
        <v>-6566905</v>
      </c>
      <c r="Z37" s="21">
        <v>-52.32</v>
      </c>
      <c r="AA37" s="22">
        <v>12551525</v>
      </c>
    </row>
    <row r="38" spans="1:27" ht="12.75">
      <c r="A38" s="23" t="s">
        <v>57</v>
      </c>
      <c r="B38" s="17"/>
      <c r="C38" s="18">
        <v>92414698</v>
      </c>
      <c r="D38" s="18"/>
      <c r="E38" s="19">
        <v>92880938</v>
      </c>
      <c r="F38" s="20">
        <v>92880938</v>
      </c>
      <c r="G38" s="20">
        <v>92414698</v>
      </c>
      <c r="H38" s="20"/>
      <c r="I38" s="20"/>
      <c r="J38" s="20">
        <v>92414698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92414698</v>
      </c>
      <c r="X38" s="20">
        <v>92880938</v>
      </c>
      <c r="Y38" s="20">
        <v>-466240</v>
      </c>
      <c r="Z38" s="21">
        <v>-0.5</v>
      </c>
      <c r="AA38" s="22">
        <v>92880938</v>
      </c>
    </row>
    <row r="39" spans="1:27" ht="12.75">
      <c r="A39" s="27" t="s">
        <v>61</v>
      </c>
      <c r="B39" s="35"/>
      <c r="C39" s="29">
        <f aca="true" t="shared" si="4" ref="C39:Y39">SUM(C37:C38)</f>
        <v>100533198</v>
      </c>
      <c r="D39" s="29">
        <f>SUM(D37:D38)</f>
        <v>0</v>
      </c>
      <c r="E39" s="36">
        <f t="shared" si="4"/>
        <v>128497463</v>
      </c>
      <c r="F39" s="37">
        <f t="shared" si="4"/>
        <v>105432463</v>
      </c>
      <c r="G39" s="37">
        <f t="shared" si="4"/>
        <v>100533197</v>
      </c>
      <c r="H39" s="37">
        <f t="shared" si="4"/>
        <v>0</v>
      </c>
      <c r="I39" s="37">
        <f t="shared" si="4"/>
        <v>-676753</v>
      </c>
      <c r="J39" s="37">
        <f t="shared" si="4"/>
        <v>99856444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-357076</v>
      </c>
      <c r="P39" s="37">
        <f t="shared" si="4"/>
        <v>0</v>
      </c>
      <c r="Q39" s="37">
        <f t="shared" si="4"/>
        <v>-711405</v>
      </c>
      <c r="R39" s="37">
        <f t="shared" si="4"/>
        <v>-1068481</v>
      </c>
      <c r="S39" s="37">
        <f t="shared" si="4"/>
        <v>0</v>
      </c>
      <c r="T39" s="37">
        <f t="shared" si="4"/>
        <v>0</v>
      </c>
      <c r="U39" s="37">
        <f t="shared" si="4"/>
        <v>-388645</v>
      </c>
      <c r="V39" s="37">
        <f t="shared" si="4"/>
        <v>-388645</v>
      </c>
      <c r="W39" s="37">
        <f t="shared" si="4"/>
        <v>98399318</v>
      </c>
      <c r="X39" s="37">
        <f t="shared" si="4"/>
        <v>105432463</v>
      </c>
      <c r="Y39" s="37">
        <f t="shared" si="4"/>
        <v>-7033145</v>
      </c>
      <c r="Z39" s="38">
        <f>+IF(X39&lt;&gt;0,+(Y39/X39)*100,0)</f>
        <v>-6.6707585120154125</v>
      </c>
      <c r="AA39" s="39">
        <f>SUM(AA37:AA38)</f>
        <v>105432463</v>
      </c>
    </row>
    <row r="40" spans="1:27" ht="12.75">
      <c r="A40" s="27" t="s">
        <v>62</v>
      </c>
      <c r="B40" s="28"/>
      <c r="C40" s="29">
        <f aca="true" t="shared" si="5" ref="C40:Y40">+C34+C39</f>
        <v>208761264</v>
      </c>
      <c r="D40" s="29">
        <f>+D34+D39</f>
        <v>0</v>
      </c>
      <c r="E40" s="30">
        <f t="shared" si="5"/>
        <v>221349346</v>
      </c>
      <c r="F40" s="31">
        <f t="shared" si="5"/>
        <v>198284346</v>
      </c>
      <c r="G40" s="31">
        <f t="shared" si="5"/>
        <v>186289896</v>
      </c>
      <c r="H40" s="31">
        <f t="shared" si="5"/>
        <v>-1155588</v>
      </c>
      <c r="I40" s="31">
        <f t="shared" si="5"/>
        <v>10950776</v>
      </c>
      <c r="J40" s="31">
        <f t="shared" si="5"/>
        <v>196085084</v>
      </c>
      <c r="K40" s="31">
        <f t="shared" si="5"/>
        <v>4125471</v>
      </c>
      <c r="L40" s="31">
        <f t="shared" si="5"/>
        <v>-4762984</v>
      </c>
      <c r="M40" s="31">
        <f t="shared" si="5"/>
        <v>-25233152</v>
      </c>
      <c r="N40" s="31">
        <f t="shared" si="5"/>
        <v>-25870665</v>
      </c>
      <c r="O40" s="31">
        <f t="shared" si="5"/>
        <v>26369730</v>
      </c>
      <c r="P40" s="31">
        <f t="shared" si="5"/>
        <v>-6574637</v>
      </c>
      <c r="Q40" s="31">
        <f t="shared" si="5"/>
        <v>-21432172</v>
      </c>
      <c r="R40" s="31">
        <f t="shared" si="5"/>
        <v>-1637079</v>
      </c>
      <c r="S40" s="31">
        <f t="shared" si="5"/>
        <v>3619742</v>
      </c>
      <c r="T40" s="31">
        <f t="shared" si="5"/>
        <v>33417446</v>
      </c>
      <c r="U40" s="31">
        <f t="shared" si="5"/>
        <v>10409335</v>
      </c>
      <c r="V40" s="31">
        <f t="shared" si="5"/>
        <v>47446523</v>
      </c>
      <c r="W40" s="31">
        <f t="shared" si="5"/>
        <v>216023863</v>
      </c>
      <c r="X40" s="31">
        <f t="shared" si="5"/>
        <v>198284346</v>
      </c>
      <c r="Y40" s="31">
        <f t="shared" si="5"/>
        <v>17739517</v>
      </c>
      <c r="Z40" s="32">
        <f>+IF(X40&lt;&gt;0,+(Y40/X40)*100,0)</f>
        <v>8.946504027100556</v>
      </c>
      <c r="AA40" s="33">
        <f>+AA34+AA39</f>
        <v>198284346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1042661441</v>
      </c>
      <c r="D42" s="43">
        <f>+D25-D40</f>
        <v>0</v>
      </c>
      <c r="E42" s="44">
        <f t="shared" si="6"/>
        <v>802689788</v>
      </c>
      <c r="F42" s="45">
        <f t="shared" si="6"/>
        <v>904993229</v>
      </c>
      <c r="G42" s="45">
        <f t="shared" si="6"/>
        <v>812263726</v>
      </c>
      <c r="H42" s="45">
        <f t="shared" si="6"/>
        <v>-3505197</v>
      </c>
      <c r="I42" s="45">
        <f t="shared" si="6"/>
        <v>-7252675</v>
      </c>
      <c r="J42" s="45">
        <f t="shared" si="6"/>
        <v>801505854</v>
      </c>
      <c r="K42" s="45">
        <f t="shared" si="6"/>
        <v>847304</v>
      </c>
      <c r="L42" s="45">
        <f t="shared" si="6"/>
        <v>-1201975</v>
      </c>
      <c r="M42" s="45">
        <f t="shared" si="6"/>
        <v>20753956</v>
      </c>
      <c r="N42" s="45">
        <f t="shared" si="6"/>
        <v>20399285</v>
      </c>
      <c r="O42" s="45">
        <f t="shared" si="6"/>
        <v>2176397</v>
      </c>
      <c r="P42" s="45">
        <f t="shared" si="6"/>
        <v>1395769</v>
      </c>
      <c r="Q42" s="45">
        <f t="shared" si="6"/>
        <v>23496897</v>
      </c>
      <c r="R42" s="45">
        <f t="shared" si="6"/>
        <v>27069063</v>
      </c>
      <c r="S42" s="45">
        <f t="shared" si="6"/>
        <v>1600658</v>
      </c>
      <c r="T42" s="45">
        <f t="shared" si="6"/>
        <v>-7384670</v>
      </c>
      <c r="U42" s="45">
        <f t="shared" si="6"/>
        <v>-22368801</v>
      </c>
      <c r="V42" s="45">
        <f t="shared" si="6"/>
        <v>-28152813</v>
      </c>
      <c r="W42" s="45">
        <f t="shared" si="6"/>
        <v>820821389</v>
      </c>
      <c r="X42" s="45">
        <f t="shared" si="6"/>
        <v>904993229</v>
      </c>
      <c r="Y42" s="45">
        <f t="shared" si="6"/>
        <v>-84171840</v>
      </c>
      <c r="Z42" s="46">
        <f>+IF(X42&lt;&gt;0,+(Y42/X42)*100,0)</f>
        <v>-9.300825387722321</v>
      </c>
      <c r="AA42" s="47">
        <f>+AA25-AA40</f>
        <v>904993229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1008551006</v>
      </c>
      <c r="D45" s="18"/>
      <c r="E45" s="19">
        <v>802689785</v>
      </c>
      <c r="F45" s="20">
        <v>904084986</v>
      </c>
      <c r="G45" s="20">
        <v>760236953</v>
      </c>
      <c r="H45" s="20">
        <v>-2099</v>
      </c>
      <c r="I45" s="20">
        <v>-1749</v>
      </c>
      <c r="J45" s="20">
        <v>760233105</v>
      </c>
      <c r="K45" s="20"/>
      <c r="L45" s="20"/>
      <c r="M45" s="20"/>
      <c r="N45" s="20"/>
      <c r="O45" s="20">
        <v>-2188</v>
      </c>
      <c r="P45" s="20"/>
      <c r="Q45" s="20"/>
      <c r="R45" s="20">
        <v>-2188</v>
      </c>
      <c r="S45" s="20">
        <v>21800</v>
      </c>
      <c r="T45" s="20"/>
      <c r="U45" s="20"/>
      <c r="V45" s="20">
        <v>21800</v>
      </c>
      <c r="W45" s="20">
        <v>760252717</v>
      </c>
      <c r="X45" s="20">
        <v>904084986</v>
      </c>
      <c r="Y45" s="20">
        <v>-143832269</v>
      </c>
      <c r="Z45" s="48">
        <v>-15.91</v>
      </c>
      <c r="AA45" s="22">
        <v>904084986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1008551006</v>
      </c>
      <c r="D48" s="51">
        <f>SUM(D45:D47)</f>
        <v>0</v>
      </c>
      <c r="E48" s="52">
        <f t="shared" si="7"/>
        <v>802689785</v>
      </c>
      <c r="F48" s="53">
        <f t="shared" si="7"/>
        <v>904084986</v>
      </c>
      <c r="G48" s="53">
        <f t="shared" si="7"/>
        <v>760236953</v>
      </c>
      <c r="H48" s="53">
        <f t="shared" si="7"/>
        <v>-2099</v>
      </c>
      <c r="I48" s="53">
        <f t="shared" si="7"/>
        <v>-1749</v>
      </c>
      <c r="J48" s="53">
        <f t="shared" si="7"/>
        <v>760233105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-2188</v>
      </c>
      <c r="P48" s="53">
        <f t="shared" si="7"/>
        <v>0</v>
      </c>
      <c r="Q48" s="53">
        <f t="shared" si="7"/>
        <v>0</v>
      </c>
      <c r="R48" s="53">
        <f t="shared" si="7"/>
        <v>-2188</v>
      </c>
      <c r="S48" s="53">
        <f t="shared" si="7"/>
        <v>21800</v>
      </c>
      <c r="T48" s="53">
        <f t="shared" si="7"/>
        <v>0</v>
      </c>
      <c r="U48" s="53">
        <f t="shared" si="7"/>
        <v>0</v>
      </c>
      <c r="V48" s="53">
        <f t="shared" si="7"/>
        <v>21800</v>
      </c>
      <c r="W48" s="53">
        <f t="shared" si="7"/>
        <v>760252717</v>
      </c>
      <c r="X48" s="53">
        <f t="shared" si="7"/>
        <v>904084986</v>
      </c>
      <c r="Y48" s="53">
        <f t="shared" si="7"/>
        <v>-143832269</v>
      </c>
      <c r="Z48" s="54">
        <f>+IF(X48&lt;&gt;0,+(Y48/X48)*100,0)</f>
        <v>-15.909153589240116</v>
      </c>
      <c r="AA48" s="55">
        <f>SUM(AA45:AA47)</f>
        <v>904084986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-12032633</v>
      </c>
      <c r="D6" s="18"/>
      <c r="E6" s="19">
        <v>7763276</v>
      </c>
      <c r="F6" s="20">
        <v>1656378</v>
      </c>
      <c r="G6" s="20">
        <v>-46022451</v>
      </c>
      <c r="H6" s="20">
        <v>3427322</v>
      </c>
      <c r="I6" s="20">
        <v>-8914364</v>
      </c>
      <c r="J6" s="20">
        <v>-51509493</v>
      </c>
      <c r="K6" s="20">
        <v>83875</v>
      </c>
      <c r="L6" s="20">
        <v>-6566358</v>
      </c>
      <c r="M6" s="20">
        <v>-1476704</v>
      </c>
      <c r="N6" s="20">
        <v>-7959187</v>
      </c>
      <c r="O6" s="20">
        <v>-1308130</v>
      </c>
      <c r="P6" s="20">
        <v>-1567922</v>
      </c>
      <c r="Q6" s="20">
        <v>4205546</v>
      </c>
      <c r="R6" s="20">
        <v>1329494</v>
      </c>
      <c r="S6" s="20">
        <v>-3163505</v>
      </c>
      <c r="T6" s="20">
        <v>-3597898</v>
      </c>
      <c r="U6" s="20">
        <v>-2347481</v>
      </c>
      <c r="V6" s="20">
        <v>-9108884</v>
      </c>
      <c r="W6" s="20">
        <v>-67248070</v>
      </c>
      <c r="X6" s="20">
        <v>1656384</v>
      </c>
      <c r="Y6" s="20">
        <v>-68904454</v>
      </c>
      <c r="Z6" s="21">
        <v>-4159.93</v>
      </c>
      <c r="AA6" s="22">
        <v>1656378</v>
      </c>
    </row>
    <row r="7" spans="1:27" ht="12.75">
      <c r="A7" s="23" t="s">
        <v>34</v>
      </c>
      <c r="B7" s="17"/>
      <c r="C7" s="18"/>
      <c r="D7" s="18"/>
      <c r="E7" s="19"/>
      <c r="F7" s="20">
        <v>5425000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5425000</v>
      </c>
      <c r="Y7" s="20">
        <v>-5425000</v>
      </c>
      <c r="Z7" s="21">
        <v>-100</v>
      </c>
      <c r="AA7" s="22">
        <v>5425000</v>
      </c>
    </row>
    <row r="8" spans="1:27" ht="12.75">
      <c r="A8" s="23" t="s">
        <v>35</v>
      </c>
      <c r="B8" s="17"/>
      <c r="C8" s="18">
        <v>-7555900</v>
      </c>
      <c r="D8" s="18"/>
      <c r="E8" s="19">
        <v>85067737</v>
      </c>
      <c r="F8" s="20">
        <v>91734480</v>
      </c>
      <c r="G8" s="20">
        <v>1089533</v>
      </c>
      <c r="H8" s="20">
        <v>-4714989</v>
      </c>
      <c r="I8" s="20">
        <v>1756370</v>
      </c>
      <c r="J8" s="20">
        <v>-1869086</v>
      </c>
      <c r="K8" s="20">
        <v>-1277510</v>
      </c>
      <c r="L8" s="20">
        <v>-3262897</v>
      </c>
      <c r="M8" s="20">
        <v>3057366</v>
      </c>
      <c r="N8" s="20">
        <v>-1483041</v>
      </c>
      <c r="O8" s="20">
        <v>1866063</v>
      </c>
      <c r="P8" s="20">
        <v>2780040</v>
      </c>
      <c r="Q8" s="20">
        <v>2115453</v>
      </c>
      <c r="R8" s="20">
        <v>6761556</v>
      </c>
      <c r="S8" s="20">
        <v>3490216</v>
      </c>
      <c r="T8" s="20">
        <v>2971253</v>
      </c>
      <c r="U8" s="20">
        <v>3342977</v>
      </c>
      <c r="V8" s="20">
        <v>9804446</v>
      </c>
      <c r="W8" s="20">
        <v>13213875</v>
      </c>
      <c r="X8" s="20">
        <v>91734480</v>
      </c>
      <c r="Y8" s="20">
        <v>-78520605</v>
      </c>
      <c r="Z8" s="21">
        <v>-85.6</v>
      </c>
      <c r="AA8" s="22">
        <v>91734480</v>
      </c>
    </row>
    <row r="9" spans="1:27" ht="12.75">
      <c r="A9" s="23" t="s">
        <v>36</v>
      </c>
      <c r="B9" s="17"/>
      <c r="C9" s="18">
        <v>2041230</v>
      </c>
      <c r="D9" s="18"/>
      <c r="E9" s="19"/>
      <c r="F9" s="20"/>
      <c r="G9" s="20">
        <v>24126434</v>
      </c>
      <c r="H9" s="20">
        <v>-4146851</v>
      </c>
      <c r="I9" s="20">
        <v>1490639</v>
      </c>
      <c r="J9" s="20">
        <v>21470222</v>
      </c>
      <c r="K9" s="20">
        <v>1504937</v>
      </c>
      <c r="L9" s="20">
        <v>1977928</v>
      </c>
      <c r="M9" s="20">
        <v>1025262</v>
      </c>
      <c r="N9" s="20">
        <v>4508127</v>
      </c>
      <c r="O9" s="20">
        <v>573378</v>
      </c>
      <c r="P9" s="20">
        <v>1382554</v>
      </c>
      <c r="Q9" s="20">
        <v>982054</v>
      </c>
      <c r="R9" s="20">
        <v>2937986</v>
      </c>
      <c r="S9" s="20">
        <v>409279</v>
      </c>
      <c r="T9" s="20">
        <v>595959</v>
      </c>
      <c r="U9" s="20">
        <v>628661</v>
      </c>
      <c r="V9" s="20">
        <v>1633899</v>
      </c>
      <c r="W9" s="20">
        <v>30550234</v>
      </c>
      <c r="X9" s="20"/>
      <c r="Y9" s="20">
        <v>30550234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142587</v>
      </c>
      <c r="D11" s="18"/>
      <c r="E11" s="19">
        <v>215540</v>
      </c>
      <c r="F11" s="20">
        <v>215540</v>
      </c>
      <c r="G11" s="20"/>
      <c r="H11" s="20">
        <v>13165</v>
      </c>
      <c r="I11" s="20">
        <v>-36333</v>
      </c>
      <c r="J11" s="20">
        <v>-23168</v>
      </c>
      <c r="K11" s="20">
        <v>-5669</v>
      </c>
      <c r="L11" s="20">
        <v>-15561</v>
      </c>
      <c r="M11" s="20">
        <v>-7665</v>
      </c>
      <c r="N11" s="20">
        <v>-28895</v>
      </c>
      <c r="O11" s="20">
        <v>12602</v>
      </c>
      <c r="P11" s="20">
        <v>28857</v>
      </c>
      <c r="Q11" s="20">
        <v>-6431</v>
      </c>
      <c r="R11" s="20">
        <v>35028</v>
      </c>
      <c r="S11" s="20"/>
      <c r="T11" s="20">
        <v>-11451</v>
      </c>
      <c r="U11" s="20">
        <v>1652</v>
      </c>
      <c r="V11" s="20">
        <v>-9799</v>
      </c>
      <c r="W11" s="20">
        <v>-26834</v>
      </c>
      <c r="X11" s="20">
        <v>215540</v>
      </c>
      <c r="Y11" s="20">
        <v>-242374</v>
      </c>
      <c r="Z11" s="21">
        <v>-112.45</v>
      </c>
      <c r="AA11" s="22">
        <v>215540</v>
      </c>
    </row>
    <row r="12" spans="1:27" ht="12.75">
      <c r="A12" s="27" t="s">
        <v>39</v>
      </c>
      <c r="B12" s="28"/>
      <c r="C12" s="29">
        <f aca="true" t="shared" si="0" ref="C12:Y12">SUM(C6:C11)</f>
        <v>-17404716</v>
      </c>
      <c r="D12" s="29">
        <f>SUM(D6:D11)</f>
        <v>0</v>
      </c>
      <c r="E12" s="30">
        <f t="shared" si="0"/>
        <v>93046553</v>
      </c>
      <c r="F12" s="31">
        <f t="shared" si="0"/>
        <v>99031398</v>
      </c>
      <c r="G12" s="31">
        <f t="shared" si="0"/>
        <v>-20806484</v>
      </c>
      <c r="H12" s="31">
        <f t="shared" si="0"/>
        <v>-5421353</v>
      </c>
      <c r="I12" s="31">
        <f t="shared" si="0"/>
        <v>-5703688</v>
      </c>
      <c r="J12" s="31">
        <f t="shared" si="0"/>
        <v>-31931525</v>
      </c>
      <c r="K12" s="31">
        <f t="shared" si="0"/>
        <v>305633</v>
      </c>
      <c r="L12" s="31">
        <f t="shared" si="0"/>
        <v>-7866888</v>
      </c>
      <c r="M12" s="31">
        <f t="shared" si="0"/>
        <v>2598259</v>
      </c>
      <c r="N12" s="31">
        <f t="shared" si="0"/>
        <v>-4962996</v>
      </c>
      <c r="O12" s="31">
        <f t="shared" si="0"/>
        <v>1143913</v>
      </c>
      <c r="P12" s="31">
        <f t="shared" si="0"/>
        <v>2623529</v>
      </c>
      <c r="Q12" s="31">
        <f t="shared" si="0"/>
        <v>7296622</v>
      </c>
      <c r="R12" s="31">
        <f t="shared" si="0"/>
        <v>11064064</v>
      </c>
      <c r="S12" s="31">
        <f t="shared" si="0"/>
        <v>735990</v>
      </c>
      <c r="T12" s="31">
        <f t="shared" si="0"/>
        <v>-42137</v>
      </c>
      <c r="U12" s="31">
        <f t="shared" si="0"/>
        <v>1625809</v>
      </c>
      <c r="V12" s="31">
        <f t="shared" si="0"/>
        <v>2319662</v>
      </c>
      <c r="W12" s="31">
        <f t="shared" si="0"/>
        <v>-23510795</v>
      </c>
      <c r="X12" s="31">
        <f t="shared" si="0"/>
        <v>99031404</v>
      </c>
      <c r="Y12" s="31">
        <f t="shared" si="0"/>
        <v>-122542199</v>
      </c>
      <c r="Z12" s="32">
        <f>+IF(X12&lt;&gt;0,+(Y12/X12)*100,0)</f>
        <v>-123.74074692508653</v>
      </c>
      <c r="AA12" s="33">
        <f>SUM(AA6:AA11)</f>
        <v>99031398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29250200</v>
      </c>
      <c r="F17" s="20">
        <v>29250200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29250200</v>
      </c>
      <c r="Y17" s="20">
        <v>-29250200</v>
      </c>
      <c r="Z17" s="21">
        <v>-100</v>
      </c>
      <c r="AA17" s="22">
        <v>29250200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63364725</v>
      </c>
      <c r="D19" s="18"/>
      <c r="E19" s="19">
        <v>705622810</v>
      </c>
      <c r="F19" s="20">
        <v>729819403</v>
      </c>
      <c r="G19" s="20">
        <v>3025818</v>
      </c>
      <c r="H19" s="20">
        <v>12002474</v>
      </c>
      <c r="I19" s="20">
        <v>-2268905</v>
      </c>
      <c r="J19" s="20">
        <v>12759387</v>
      </c>
      <c r="K19" s="20">
        <v>3614178</v>
      </c>
      <c r="L19" s="20">
        <v>2101508</v>
      </c>
      <c r="M19" s="20">
        <v>6572508</v>
      </c>
      <c r="N19" s="20">
        <v>12288194</v>
      </c>
      <c r="O19" s="20">
        <v>155110</v>
      </c>
      <c r="P19" s="20">
        <v>6766831</v>
      </c>
      <c r="Q19" s="20">
        <v>5804264</v>
      </c>
      <c r="R19" s="20">
        <v>12726205</v>
      </c>
      <c r="S19" s="20">
        <v>849825</v>
      </c>
      <c r="T19" s="20"/>
      <c r="U19" s="20">
        <v>52000</v>
      </c>
      <c r="V19" s="20">
        <v>901825</v>
      </c>
      <c r="W19" s="20">
        <v>38675611</v>
      </c>
      <c r="X19" s="20">
        <v>729819403</v>
      </c>
      <c r="Y19" s="20">
        <v>-691143792</v>
      </c>
      <c r="Z19" s="21">
        <v>-94.7</v>
      </c>
      <c r="AA19" s="22">
        <v>729819403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920683</v>
      </c>
      <c r="D22" s="18"/>
      <c r="E22" s="19">
        <v>6143795</v>
      </c>
      <c r="F22" s="20">
        <v>7499071</v>
      </c>
      <c r="G22" s="20"/>
      <c r="H22" s="20">
        <v>83333</v>
      </c>
      <c r="I22" s="20">
        <v>-170951</v>
      </c>
      <c r="J22" s="20">
        <v>-87618</v>
      </c>
      <c r="K22" s="20">
        <v>324173</v>
      </c>
      <c r="L22" s="20"/>
      <c r="M22" s="20"/>
      <c r="N22" s="20">
        <v>324173</v>
      </c>
      <c r="O22" s="20"/>
      <c r="P22" s="20"/>
      <c r="Q22" s="20"/>
      <c r="R22" s="20"/>
      <c r="S22" s="20"/>
      <c r="T22" s="20"/>
      <c r="U22" s="20">
        <v>5000</v>
      </c>
      <c r="V22" s="20">
        <v>5000</v>
      </c>
      <c r="W22" s="20">
        <v>241555</v>
      </c>
      <c r="X22" s="20">
        <v>7499071</v>
      </c>
      <c r="Y22" s="20">
        <v>-7257516</v>
      </c>
      <c r="Z22" s="21">
        <v>-96.78</v>
      </c>
      <c r="AA22" s="22">
        <v>7499071</v>
      </c>
    </row>
    <row r="23" spans="1:27" ht="12.75">
      <c r="A23" s="23" t="s">
        <v>48</v>
      </c>
      <c r="B23" s="17"/>
      <c r="C23" s="18"/>
      <c r="D23" s="18"/>
      <c r="E23" s="19">
        <v>322483</v>
      </c>
      <c r="F23" s="20">
        <v>322483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322483</v>
      </c>
      <c r="Y23" s="24">
        <v>-322483</v>
      </c>
      <c r="Z23" s="25">
        <v>-100</v>
      </c>
      <c r="AA23" s="26">
        <v>322483</v>
      </c>
    </row>
    <row r="24" spans="1:27" ht="12.75">
      <c r="A24" s="27" t="s">
        <v>49</v>
      </c>
      <c r="B24" s="35"/>
      <c r="C24" s="29">
        <f aca="true" t="shared" si="1" ref="C24:Y24">SUM(C15:C23)</f>
        <v>64285408</v>
      </c>
      <c r="D24" s="29">
        <f>SUM(D15:D23)</f>
        <v>0</v>
      </c>
      <c r="E24" s="36">
        <f t="shared" si="1"/>
        <v>741339288</v>
      </c>
      <c r="F24" s="37">
        <f t="shared" si="1"/>
        <v>766891157</v>
      </c>
      <c r="G24" s="37">
        <f t="shared" si="1"/>
        <v>3025818</v>
      </c>
      <c r="H24" s="37">
        <f t="shared" si="1"/>
        <v>12085807</v>
      </c>
      <c r="I24" s="37">
        <f t="shared" si="1"/>
        <v>-2439856</v>
      </c>
      <c r="J24" s="37">
        <f t="shared" si="1"/>
        <v>12671769</v>
      </c>
      <c r="K24" s="37">
        <f t="shared" si="1"/>
        <v>3938351</v>
      </c>
      <c r="L24" s="37">
        <f t="shared" si="1"/>
        <v>2101508</v>
      </c>
      <c r="M24" s="37">
        <f t="shared" si="1"/>
        <v>6572508</v>
      </c>
      <c r="N24" s="37">
        <f t="shared" si="1"/>
        <v>12612367</v>
      </c>
      <c r="O24" s="37">
        <f t="shared" si="1"/>
        <v>155110</v>
      </c>
      <c r="P24" s="37">
        <f t="shared" si="1"/>
        <v>6766831</v>
      </c>
      <c r="Q24" s="37">
        <f t="shared" si="1"/>
        <v>5804264</v>
      </c>
      <c r="R24" s="37">
        <f t="shared" si="1"/>
        <v>12726205</v>
      </c>
      <c r="S24" s="37">
        <f t="shared" si="1"/>
        <v>849825</v>
      </c>
      <c r="T24" s="37">
        <f t="shared" si="1"/>
        <v>0</v>
      </c>
      <c r="U24" s="37">
        <f t="shared" si="1"/>
        <v>57000</v>
      </c>
      <c r="V24" s="37">
        <f t="shared" si="1"/>
        <v>906825</v>
      </c>
      <c r="W24" s="37">
        <f t="shared" si="1"/>
        <v>38917166</v>
      </c>
      <c r="X24" s="37">
        <f t="shared" si="1"/>
        <v>766891157</v>
      </c>
      <c r="Y24" s="37">
        <f t="shared" si="1"/>
        <v>-727973991</v>
      </c>
      <c r="Z24" s="38">
        <f>+IF(X24&lt;&gt;0,+(Y24/X24)*100,0)</f>
        <v>-94.92533384369172</v>
      </c>
      <c r="AA24" s="39">
        <f>SUM(AA15:AA23)</f>
        <v>766891157</v>
      </c>
    </row>
    <row r="25" spans="1:27" ht="12.75">
      <c r="A25" s="27" t="s">
        <v>50</v>
      </c>
      <c r="B25" s="28"/>
      <c r="C25" s="29">
        <f aca="true" t="shared" si="2" ref="C25:Y25">+C12+C24</f>
        <v>46880692</v>
      </c>
      <c r="D25" s="29">
        <f>+D12+D24</f>
        <v>0</v>
      </c>
      <c r="E25" s="30">
        <f t="shared" si="2"/>
        <v>834385841</v>
      </c>
      <c r="F25" s="31">
        <f t="shared" si="2"/>
        <v>865922555</v>
      </c>
      <c r="G25" s="31">
        <f t="shared" si="2"/>
        <v>-17780666</v>
      </c>
      <c r="H25" s="31">
        <f t="shared" si="2"/>
        <v>6664454</v>
      </c>
      <c r="I25" s="31">
        <f t="shared" si="2"/>
        <v>-8143544</v>
      </c>
      <c r="J25" s="31">
        <f t="shared" si="2"/>
        <v>-19259756</v>
      </c>
      <c r="K25" s="31">
        <f t="shared" si="2"/>
        <v>4243984</v>
      </c>
      <c r="L25" s="31">
        <f t="shared" si="2"/>
        <v>-5765380</v>
      </c>
      <c r="M25" s="31">
        <f t="shared" si="2"/>
        <v>9170767</v>
      </c>
      <c r="N25" s="31">
        <f t="shared" si="2"/>
        <v>7649371</v>
      </c>
      <c r="O25" s="31">
        <f t="shared" si="2"/>
        <v>1299023</v>
      </c>
      <c r="P25" s="31">
        <f t="shared" si="2"/>
        <v>9390360</v>
      </c>
      <c r="Q25" s="31">
        <f t="shared" si="2"/>
        <v>13100886</v>
      </c>
      <c r="R25" s="31">
        <f t="shared" si="2"/>
        <v>23790269</v>
      </c>
      <c r="S25" s="31">
        <f t="shared" si="2"/>
        <v>1585815</v>
      </c>
      <c r="T25" s="31">
        <f t="shared" si="2"/>
        <v>-42137</v>
      </c>
      <c r="U25" s="31">
        <f t="shared" si="2"/>
        <v>1682809</v>
      </c>
      <c r="V25" s="31">
        <f t="shared" si="2"/>
        <v>3226487</v>
      </c>
      <c r="W25" s="31">
        <f t="shared" si="2"/>
        <v>15406371</v>
      </c>
      <c r="X25" s="31">
        <f t="shared" si="2"/>
        <v>865922561</v>
      </c>
      <c r="Y25" s="31">
        <f t="shared" si="2"/>
        <v>-850516190</v>
      </c>
      <c r="Z25" s="32">
        <f>+IF(X25&lt;&gt;0,+(Y25/X25)*100,0)</f>
        <v>-98.22081422821365</v>
      </c>
      <c r="AA25" s="33">
        <f>+AA12+AA24</f>
        <v>865922555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-95388</v>
      </c>
      <c r="D30" s="18"/>
      <c r="E30" s="19">
        <v>3478166</v>
      </c>
      <c r="F30" s="20">
        <v>1320000</v>
      </c>
      <c r="G30" s="20">
        <v>-109977</v>
      </c>
      <c r="H30" s="20"/>
      <c r="I30" s="20">
        <v>-122025</v>
      </c>
      <c r="J30" s="20">
        <v>-232002</v>
      </c>
      <c r="K30" s="20">
        <v>-127405</v>
      </c>
      <c r="L30" s="20">
        <v>-97010</v>
      </c>
      <c r="M30" s="20">
        <v>-110805</v>
      </c>
      <c r="N30" s="20">
        <v>-335220</v>
      </c>
      <c r="O30" s="20">
        <v>-126168</v>
      </c>
      <c r="P30" s="20">
        <v>-103541</v>
      </c>
      <c r="Q30" s="20">
        <v>-124602</v>
      </c>
      <c r="R30" s="20">
        <v>-354311</v>
      </c>
      <c r="S30" s="20">
        <v>-114170</v>
      </c>
      <c r="T30" s="20">
        <v>-102654</v>
      </c>
      <c r="U30" s="20">
        <v>-125188</v>
      </c>
      <c r="V30" s="20">
        <v>-342012</v>
      </c>
      <c r="W30" s="20">
        <v>-1263545</v>
      </c>
      <c r="X30" s="20">
        <v>1320000</v>
      </c>
      <c r="Y30" s="20">
        <v>-2583545</v>
      </c>
      <c r="Z30" s="21">
        <v>-195.72</v>
      </c>
      <c r="AA30" s="22">
        <v>1320000</v>
      </c>
    </row>
    <row r="31" spans="1:27" ht="12.75">
      <c r="A31" s="23" t="s">
        <v>55</v>
      </c>
      <c r="B31" s="17"/>
      <c r="C31" s="18">
        <v>936</v>
      </c>
      <c r="D31" s="18"/>
      <c r="E31" s="19">
        <v>56392</v>
      </c>
      <c r="F31" s="20">
        <v>56392</v>
      </c>
      <c r="G31" s="20">
        <v>-1883</v>
      </c>
      <c r="H31" s="20"/>
      <c r="I31" s="20">
        <v>2388</v>
      </c>
      <c r="J31" s="20">
        <v>505</v>
      </c>
      <c r="K31" s="20">
        <v>3866</v>
      </c>
      <c r="L31" s="20">
        <v>-683</v>
      </c>
      <c r="M31" s="20">
        <v>-1367</v>
      </c>
      <c r="N31" s="20">
        <v>1816</v>
      </c>
      <c r="O31" s="20">
        <v>683</v>
      </c>
      <c r="P31" s="20">
        <v>684</v>
      </c>
      <c r="Q31" s="20">
        <v>-684</v>
      </c>
      <c r="R31" s="20">
        <v>683</v>
      </c>
      <c r="S31" s="20"/>
      <c r="T31" s="20"/>
      <c r="U31" s="20"/>
      <c r="V31" s="20"/>
      <c r="W31" s="20">
        <v>3004</v>
      </c>
      <c r="X31" s="20">
        <v>56392</v>
      </c>
      <c r="Y31" s="20">
        <v>-53388</v>
      </c>
      <c r="Z31" s="21">
        <v>-94.67</v>
      </c>
      <c r="AA31" s="22">
        <v>56392</v>
      </c>
    </row>
    <row r="32" spans="1:27" ht="12.75">
      <c r="A32" s="23" t="s">
        <v>56</v>
      </c>
      <c r="B32" s="17"/>
      <c r="C32" s="18">
        <v>5899949</v>
      </c>
      <c r="D32" s="18"/>
      <c r="E32" s="19">
        <v>36237118</v>
      </c>
      <c r="F32" s="20">
        <v>38082118</v>
      </c>
      <c r="G32" s="20">
        <v>-20923659</v>
      </c>
      <c r="H32" s="20">
        <v>900419</v>
      </c>
      <c r="I32" s="20">
        <v>-2220696</v>
      </c>
      <c r="J32" s="20">
        <v>-22243936</v>
      </c>
      <c r="K32" s="20">
        <v>7847722</v>
      </c>
      <c r="L32" s="20">
        <v>-8407819</v>
      </c>
      <c r="M32" s="20">
        <v>-21608428</v>
      </c>
      <c r="N32" s="20">
        <v>-22168525</v>
      </c>
      <c r="O32" s="20">
        <v>3983587</v>
      </c>
      <c r="P32" s="20">
        <v>9552241</v>
      </c>
      <c r="Q32" s="20">
        <v>-12316899</v>
      </c>
      <c r="R32" s="20">
        <v>1218929</v>
      </c>
      <c r="S32" s="20">
        <v>2261152</v>
      </c>
      <c r="T32" s="20">
        <v>3324156</v>
      </c>
      <c r="U32" s="20">
        <v>5890577</v>
      </c>
      <c r="V32" s="20">
        <v>11475885</v>
      </c>
      <c r="W32" s="20">
        <v>-31717647</v>
      </c>
      <c r="X32" s="20">
        <v>38082118</v>
      </c>
      <c r="Y32" s="20">
        <v>-69799765</v>
      </c>
      <c r="Z32" s="21">
        <v>-183.29</v>
      </c>
      <c r="AA32" s="22">
        <v>38082118</v>
      </c>
    </row>
    <row r="33" spans="1:27" ht="12.75">
      <c r="A33" s="23" t="s">
        <v>57</v>
      </c>
      <c r="B33" s="17"/>
      <c r="C33" s="18">
        <v>12678345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58</v>
      </c>
      <c r="B34" s="28"/>
      <c r="C34" s="29">
        <f aca="true" t="shared" si="3" ref="C34:Y34">SUM(C29:C33)</f>
        <v>18483842</v>
      </c>
      <c r="D34" s="29">
        <f>SUM(D29:D33)</f>
        <v>0</v>
      </c>
      <c r="E34" s="30">
        <f t="shared" si="3"/>
        <v>39771676</v>
      </c>
      <c r="F34" s="31">
        <f t="shared" si="3"/>
        <v>39458510</v>
      </c>
      <c r="G34" s="31">
        <f t="shared" si="3"/>
        <v>-21035519</v>
      </c>
      <c r="H34" s="31">
        <f t="shared" si="3"/>
        <v>900419</v>
      </c>
      <c r="I34" s="31">
        <f t="shared" si="3"/>
        <v>-2340333</v>
      </c>
      <c r="J34" s="31">
        <f t="shared" si="3"/>
        <v>-22475433</v>
      </c>
      <c r="K34" s="31">
        <f t="shared" si="3"/>
        <v>7724183</v>
      </c>
      <c r="L34" s="31">
        <f t="shared" si="3"/>
        <v>-8505512</v>
      </c>
      <c r="M34" s="31">
        <f t="shared" si="3"/>
        <v>-21720600</v>
      </c>
      <c r="N34" s="31">
        <f t="shared" si="3"/>
        <v>-22501929</v>
      </c>
      <c r="O34" s="31">
        <f t="shared" si="3"/>
        <v>3858102</v>
      </c>
      <c r="P34" s="31">
        <f t="shared" si="3"/>
        <v>9449384</v>
      </c>
      <c r="Q34" s="31">
        <f t="shared" si="3"/>
        <v>-12442185</v>
      </c>
      <c r="R34" s="31">
        <f t="shared" si="3"/>
        <v>865301</v>
      </c>
      <c r="S34" s="31">
        <f t="shared" si="3"/>
        <v>2146982</v>
      </c>
      <c r="T34" s="31">
        <f t="shared" si="3"/>
        <v>3221502</v>
      </c>
      <c r="U34" s="31">
        <f t="shared" si="3"/>
        <v>5765389</v>
      </c>
      <c r="V34" s="31">
        <f t="shared" si="3"/>
        <v>11133873</v>
      </c>
      <c r="W34" s="31">
        <f t="shared" si="3"/>
        <v>-32978188</v>
      </c>
      <c r="X34" s="31">
        <f t="shared" si="3"/>
        <v>39458510</v>
      </c>
      <c r="Y34" s="31">
        <f t="shared" si="3"/>
        <v>-72436698</v>
      </c>
      <c r="Z34" s="32">
        <f>+IF(X34&lt;&gt;0,+(Y34/X34)*100,0)</f>
        <v>-183.57687099690284</v>
      </c>
      <c r="AA34" s="33">
        <f>SUM(AA29:AA33)</f>
        <v>39458510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-1088907</v>
      </c>
      <c r="D37" s="18"/>
      <c r="E37" s="19">
        <v>6956331</v>
      </c>
      <c r="F37" s="20">
        <v>3572431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3572431</v>
      </c>
      <c r="Y37" s="20">
        <v>-3572431</v>
      </c>
      <c r="Z37" s="21">
        <v>-100</v>
      </c>
      <c r="AA37" s="22">
        <v>3572431</v>
      </c>
    </row>
    <row r="38" spans="1:27" ht="12.75">
      <c r="A38" s="23" t="s">
        <v>57</v>
      </c>
      <c r="B38" s="17"/>
      <c r="C38" s="18">
        <v>779489</v>
      </c>
      <c r="D38" s="18"/>
      <c r="E38" s="19">
        <v>26221623</v>
      </c>
      <c r="F38" s="20">
        <v>26221623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26221623</v>
      </c>
      <c r="Y38" s="20">
        <v>-26221623</v>
      </c>
      <c r="Z38" s="21">
        <v>-100</v>
      </c>
      <c r="AA38" s="22">
        <v>26221623</v>
      </c>
    </row>
    <row r="39" spans="1:27" ht="12.75">
      <c r="A39" s="27" t="s">
        <v>61</v>
      </c>
      <c r="B39" s="35"/>
      <c r="C39" s="29">
        <f aca="true" t="shared" si="4" ref="C39:Y39">SUM(C37:C38)</f>
        <v>-309418</v>
      </c>
      <c r="D39" s="29">
        <f>SUM(D37:D38)</f>
        <v>0</v>
      </c>
      <c r="E39" s="36">
        <f t="shared" si="4"/>
        <v>33177954</v>
      </c>
      <c r="F39" s="37">
        <f t="shared" si="4"/>
        <v>29794054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29794054</v>
      </c>
      <c r="Y39" s="37">
        <f t="shared" si="4"/>
        <v>-29794054</v>
      </c>
      <c r="Z39" s="38">
        <f>+IF(X39&lt;&gt;0,+(Y39/X39)*100,0)</f>
        <v>-100</v>
      </c>
      <c r="AA39" s="39">
        <f>SUM(AA37:AA38)</f>
        <v>29794054</v>
      </c>
    </row>
    <row r="40" spans="1:27" ht="12.75">
      <c r="A40" s="27" t="s">
        <v>62</v>
      </c>
      <c r="B40" s="28"/>
      <c r="C40" s="29">
        <f aca="true" t="shared" si="5" ref="C40:Y40">+C34+C39</f>
        <v>18174424</v>
      </c>
      <c r="D40" s="29">
        <f>+D34+D39</f>
        <v>0</v>
      </c>
      <c r="E40" s="30">
        <f t="shared" si="5"/>
        <v>72949630</v>
      </c>
      <c r="F40" s="31">
        <f t="shared" si="5"/>
        <v>69252564</v>
      </c>
      <c r="G40" s="31">
        <f t="shared" si="5"/>
        <v>-21035519</v>
      </c>
      <c r="H40" s="31">
        <f t="shared" si="5"/>
        <v>900419</v>
      </c>
      <c r="I40" s="31">
        <f t="shared" si="5"/>
        <v>-2340333</v>
      </c>
      <c r="J40" s="31">
        <f t="shared" si="5"/>
        <v>-22475433</v>
      </c>
      <c r="K40" s="31">
        <f t="shared" si="5"/>
        <v>7724183</v>
      </c>
      <c r="L40" s="31">
        <f t="shared" si="5"/>
        <v>-8505512</v>
      </c>
      <c r="M40" s="31">
        <f t="shared" si="5"/>
        <v>-21720600</v>
      </c>
      <c r="N40" s="31">
        <f t="shared" si="5"/>
        <v>-22501929</v>
      </c>
      <c r="O40" s="31">
        <f t="shared" si="5"/>
        <v>3858102</v>
      </c>
      <c r="P40" s="31">
        <f t="shared" si="5"/>
        <v>9449384</v>
      </c>
      <c r="Q40" s="31">
        <f t="shared" si="5"/>
        <v>-12442185</v>
      </c>
      <c r="R40" s="31">
        <f t="shared" si="5"/>
        <v>865301</v>
      </c>
      <c r="S40" s="31">
        <f t="shared" si="5"/>
        <v>2146982</v>
      </c>
      <c r="T40" s="31">
        <f t="shared" si="5"/>
        <v>3221502</v>
      </c>
      <c r="U40" s="31">
        <f t="shared" si="5"/>
        <v>5765389</v>
      </c>
      <c r="V40" s="31">
        <f t="shared" si="5"/>
        <v>11133873</v>
      </c>
      <c r="W40" s="31">
        <f t="shared" si="5"/>
        <v>-32978188</v>
      </c>
      <c r="X40" s="31">
        <f t="shared" si="5"/>
        <v>69252564</v>
      </c>
      <c r="Y40" s="31">
        <f t="shared" si="5"/>
        <v>-102230752</v>
      </c>
      <c r="Z40" s="32">
        <f>+IF(X40&lt;&gt;0,+(Y40/X40)*100,0)</f>
        <v>-147.62016898031385</v>
      </c>
      <c r="AA40" s="33">
        <f>+AA34+AA39</f>
        <v>69252564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28706268</v>
      </c>
      <c r="D42" s="43">
        <f>+D25-D40</f>
        <v>0</v>
      </c>
      <c r="E42" s="44">
        <f t="shared" si="6"/>
        <v>761436211</v>
      </c>
      <c r="F42" s="45">
        <f t="shared" si="6"/>
        <v>796669991</v>
      </c>
      <c r="G42" s="45">
        <f t="shared" si="6"/>
        <v>3254853</v>
      </c>
      <c r="H42" s="45">
        <f t="shared" si="6"/>
        <v>5764035</v>
      </c>
      <c r="I42" s="45">
        <f t="shared" si="6"/>
        <v>-5803211</v>
      </c>
      <c r="J42" s="45">
        <f t="shared" si="6"/>
        <v>3215677</v>
      </c>
      <c r="K42" s="45">
        <f t="shared" si="6"/>
        <v>-3480199</v>
      </c>
      <c r="L42" s="45">
        <f t="shared" si="6"/>
        <v>2740132</v>
      </c>
      <c r="M42" s="45">
        <f t="shared" si="6"/>
        <v>30891367</v>
      </c>
      <c r="N42" s="45">
        <f t="shared" si="6"/>
        <v>30151300</v>
      </c>
      <c r="O42" s="45">
        <f t="shared" si="6"/>
        <v>-2559079</v>
      </c>
      <c r="P42" s="45">
        <f t="shared" si="6"/>
        <v>-59024</v>
      </c>
      <c r="Q42" s="45">
        <f t="shared" si="6"/>
        <v>25543071</v>
      </c>
      <c r="R42" s="45">
        <f t="shared" si="6"/>
        <v>22924968</v>
      </c>
      <c r="S42" s="45">
        <f t="shared" si="6"/>
        <v>-561167</v>
      </c>
      <c r="T42" s="45">
        <f t="shared" si="6"/>
        <v>-3263639</v>
      </c>
      <c r="U42" s="45">
        <f t="shared" si="6"/>
        <v>-4082580</v>
      </c>
      <c r="V42" s="45">
        <f t="shared" si="6"/>
        <v>-7907386</v>
      </c>
      <c r="W42" s="45">
        <f t="shared" si="6"/>
        <v>48384559</v>
      </c>
      <c r="X42" s="45">
        <f t="shared" si="6"/>
        <v>796669997</v>
      </c>
      <c r="Y42" s="45">
        <f t="shared" si="6"/>
        <v>-748285438</v>
      </c>
      <c r="Z42" s="46">
        <f>+IF(X42&lt;&gt;0,+(Y42/X42)*100,0)</f>
        <v>-93.92664978194227</v>
      </c>
      <c r="AA42" s="47">
        <f>+AA25-AA40</f>
        <v>796669991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</v>
      </c>
      <c r="D45" s="18"/>
      <c r="E45" s="19">
        <v>734784604</v>
      </c>
      <c r="F45" s="20">
        <v>760766694</v>
      </c>
      <c r="G45" s="20"/>
      <c r="H45" s="20"/>
      <c r="I45" s="20"/>
      <c r="J45" s="20"/>
      <c r="K45" s="20">
        <v>4</v>
      </c>
      <c r="L45" s="20">
        <v>4</v>
      </c>
      <c r="M45" s="20">
        <v>7</v>
      </c>
      <c r="N45" s="20">
        <v>15</v>
      </c>
      <c r="O45" s="20">
        <v>10</v>
      </c>
      <c r="P45" s="20">
        <v>-3</v>
      </c>
      <c r="Q45" s="20">
        <v>-1</v>
      </c>
      <c r="R45" s="20">
        <v>6</v>
      </c>
      <c r="S45" s="20">
        <v>2</v>
      </c>
      <c r="T45" s="20">
        <v>3</v>
      </c>
      <c r="U45" s="20"/>
      <c r="V45" s="20">
        <v>5</v>
      </c>
      <c r="W45" s="20">
        <v>26</v>
      </c>
      <c r="X45" s="20">
        <v>760766694</v>
      </c>
      <c r="Y45" s="20">
        <v>-760766668</v>
      </c>
      <c r="Z45" s="48">
        <v>-100</v>
      </c>
      <c r="AA45" s="22">
        <v>760766694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6</v>
      </c>
      <c r="D48" s="51">
        <f>SUM(D45:D47)</f>
        <v>0</v>
      </c>
      <c r="E48" s="52">
        <f t="shared" si="7"/>
        <v>734784604</v>
      </c>
      <c r="F48" s="53">
        <f t="shared" si="7"/>
        <v>760766694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4</v>
      </c>
      <c r="L48" s="53">
        <f t="shared" si="7"/>
        <v>4</v>
      </c>
      <c r="M48" s="53">
        <f t="shared" si="7"/>
        <v>7</v>
      </c>
      <c r="N48" s="53">
        <f t="shared" si="7"/>
        <v>15</v>
      </c>
      <c r="O48" s="53">
        <f t="shared" si="7"/>
        <v>10</v>
      </c>
      <c r="P48" s="53">
        <f t="shared" si="7"/>
        <v>-3</v>
      </c>
      <c r="Q48" s="53">
        <f t="shared" si="7"/>
        <v>-1</v>
      </c>
      <c r="R48" s="53">
        <f t="shared" si="7"/>
        <v>6</v>
      </c>
      <c r="S48" s="53">
        <f t="shared" si="7"/>
        <v>2</v>
      </c>
      <c r="T48" s="53">
        <f t="shared" si="7"/>
        <v>3</v>
      </c>
      <c r="U48" s="53">
        <f t="shared" si="7"/>
        <v>0</v>
      </c>
      <c r="V48" s="53">
        <f t="shared" si="7"/>
        <v>5</v>
      </c>
      <c r="W48" s="53">
        <f t="shared" si="7"/>
        <v>26</v>
      </c>
      <c r="X48" s="53">
        <f t="shared" si="7"/>
        <v>760766694</v>
      </c>
      <c r="Y48" s="53">
        <f t="shared" si="7"/>
        <v>-760766668</v>
      </c>
      <c r="Z48" s="54">
        <f>+IF(X48&lt;&gt;0,+(Y48/X48)*100,0)</f>
        <v>-99.99999658239508</v>
      </c>
      <c r="AA48" s="55">
        <f>SUM(AA45:AA47)</f>
        <v>760766694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111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9341101</v>
      </c>
      <c r="D6" s="18"/>
      <c r="E6" s="19">
        <v>6631774</v>
      </c>
      <c r="F6" s="20">
        <v>6171016</v>
      </c>
      <c r="G6" s="20">
        <v>41575529</v>
      </c>
      <c r="H6" s="20">
        <v>8857495</v>
      </c>
      <c r="I6" s="20">
        <v>-16407700</v>
      </c>
      <c r="J6" s="20">
        <v>34025324</v>
      </c>
      <c r="K6" s="20">
        <v>-19565815</v>
      </c>
      <c r="L6" s="20">
        <v>-23034180</v>
      </c>
      <c r="M6" s="20">
        <v>3740222</v>
      </c>
      <c r="N6" s="20">
        <v>-38859773</v>
      </c>
      <c r="O6" s="20">
        <v>-1390592</v>
      </c>
      <c r="P6" s="20">
        <v>-5524257</v>
      </c>
      <c r="Q6" s="20">
        <v>22065276</v>
      </c>
      <c r="R6" s="20">
        <v>15150427</v>
      </c>
      <c r="S6" s="20">
        <v>-21314215</v>
      </c>
      <c r="T6" s="20">
        <v>-16652782</v>
      </c>
      <c r="U6" s="20">
        <v>34742534</v>
      </c>
      <c r="V6" s="20">
        <v>-3224463</v>
      </c>
      <c r="W6" s="20">
        <v>7091515</v>
      </c>
      <c r="X6" s="20">
        <v>-15422669</v>
      </c>
      <c r="Y6" s="20">
        <v>22514184</v>
      </c>
      <c r="Z6" s="21">
        <v>-145.98</v>
      </c>
      <c r="AA6" s="22">
        <v>6171016</v>
      </c>
    </row>
    <row r="7" spans="1:27" ht="12.75">
      <c r="A7" s="23" t="s">
        <v>34</v>
      </c>
      <c r="B7" s="17"/>
      <c r="C7" s="18">
        <v>110571742</v>
      </c>
      <c r="D7" s="18"/>
      <c r="E7" s="19">
        <v>59685962</v>
      </c>
      <c r="F7" s="20">
        <v>69457309</v>
      </c>
      <c r="G7" s="20">
        <v>933662</v>
      </c>
      <c r="H7" s="20">
        <v>1218963</v>
      </c>
      <c r="I7" s="20">
        <v>1039622</v>
      </c>
      <c r="J7" s="20">
        <v>3192247</v>
      </c>
      <c r="K7" s="20">
        <v>1079787</v>
      </c>
      <c r="L7" s="20">
        <v>-18929736</v>
      </c>
      <c r="M7" s="20">
        <v>1980334</v>
      </c>
      <c r="N7" s="20">
        <v>-15869615</v>
      </c>
      <c r="O7" s="20">
        <v>-14037871</v>
      </c>
      <c r="P7" s="20">
        <v>-19207131</v>
      </c>
      <c r="Q7" s="20">
        <v>16876697</v>
      </c>
      <c r="R7" s="20">
        <v>-16368305</v>
      </c>
      <c r="S7" s="20">
        <v>681185</v>
      </c>
      <c r="T7" s="20">
        <v>-978170</v>
      </c>
      <c r="U7" s="20">
        <v>-58904606</v>
      </c>
      <c r="V7" s="20">
        <v>-59201591</v>
      </c>
      <c r="W7" s="20">
        <v>-88247264</v>
      </c>
      <c r="X7" s="20">
        <v>-131169292</v>
      </c>
      <c r="Y7" s="20">
        <v>42922028</v>
      </c>
      <c r="Z7" s="21">
        <v>-32.72</v>
      </c>
      <c r="AA7" s="22">
        <v>69457309</v>
      </c>
    </row>
    <row r="8" spans="1:27" ht="12.75">
      <c r="A8" s="23" t="s">
        <v>35</v>
      </c>
      <c r="B8" s="17"/>
      <c r="C8" s="18">
        <v>76149</v>
      </c>
      <c r="D8" s="18"/>
      <c r="E8" s="19">
        <v>67067215</v>
      </c>
      <c r="F8" s="20">
        <v>60507301</v>
      </c>
      <c r="G8" s="20">
        <v>67661118</v>
      </c>
      <c r="H8" s="20">
        <v>-26017633</v>
      </c>
      <c r="I8" s="20">
        <v>-30895254</v>
      </c>
      <c r="J8" s="20">
        <v>10748231</v>
      </c>
      <c r="K8" s="20">
        <v>6504125</v>
      </c>
      <c r="L8" s="20">
        <v>-13534199</v>
      </c>
      <c r="M8" s="20">
        <v>1860593</v>
      </c>
      <c r="N8" s="20">
        <v>-5169481</v>
      </c>
      <c r="O8" s="20">
        <v>5339904</v>
      </c>
      <c r="P8" s="20">
        <v>6791270</v>
      </c>
      <c r="Q8" s="20">
        <v>19768147</v>
      </c>
      <c r="R8" s="20">
        <v>31899321</v>
      </c>
      <c r="S8" s="20">
        <v>9960085</v>
      </c>
      <c r="T8" s="20">
        <v>4611803</v>
      </c>
      <c r="U8" s="20">
        <v>-21830258</v>
      </c>
      <c r="V8" s="20">
        <v>-7258370</v>
      </c>
      <c r="W8" s="20">
        <v>30219701</v>
      </c>
      <c r="X8" s="20">
        <v>163921</v>
      </c>
      <c r="Y8" s="20">
        <v>30055780</v>
      </c>
      <c r="Z8" s="21">
        <v>18335.53</v>
      </c>
      <c r="AA8" s="22">
        <v>60507301</v>
      </c>
    </row>
    <row r="9" spans="1:27" ht="12.75">
      <c r="A9" s="23" t="s">
        <v>36</v>
      </c>
      <c r="B9" s="17"/>
      <c r="C9" s="18">
        <v>22624953</v>
      </c>
      <c r="D9" s="18"/>
      <c r="E9" s="19">
        <v>33150128</v>
      </c>
      <c r="F9" s="20">
        <v>33884939</v>
      </c>
      <c r="G9" s="20">
        <v>7409888</v>
      </c>
      <c r="H9" s="20">
        <v>-37053508</v>
      </c>
      <c r="I9" s="20">
        <v>35216504</v>
      </c>
      <c r="J9" s="20">
        <v>5572884</v>
      </c>
      <c r="K9" s="20">
        <v>-798596</v>
      </c>
      <c r="L9" s="20">
        <v>4118553</v>
      </c>
      <c r="M9" s="20">
        <v>2771174</v>
      </c>
      <c r="N9" s="20">
        <v>6091131</v>
      </c>
      <c r="O9" s="20">
        <v>151367</v>
      </c>
      <c r="P9" s="20">
        <v>988621</v>
      </c>
      <c r="Q9" s="20">
        <v>286421</v>
      </c>
      <c r="R9" s="20">
        <v>1426409</v>
      </c>
      <c r="S9" s="20">
        <v>2207011</v>
      </c>
      <c r="T9" s="20">
        <v>55218</v>
      </c>
      <c r="U9" s="20">
        <v>12260299</v>
      </c>
      <c r="V9" s="20">
        <v>14522528</v>
      </c>
      <c r="W9" s="20">
        <v>27612952</v>
      </c>
      <c r="X9" s="20">
        <v>-98688750</v>
      </c>
      <c r="Y9" s="20">
        <v>126301702</v>
      </c>
      <c r="Z9" s="21">
        <v>-127.98</v>
      </c>
      <c r="AA9" s="22">
        <v>33884939</v>
      </c>
    </row>
    <row r="10" spans="1:27" ht="12.75">
      <c r="A10" s="23" t="s">
        <v>37</v>
      </c>
      <c r="B10" s="17"/>
      <c r="C10" s="18"/>
      <c r="D10" s="18"/>
      <c r="E10" s="19">
        <v>3000</v>
      </c>
      <c r="F10" s="20">
        <v>3000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>
        <v>3000</v>
      </c>
    </row>
    <row r="11" spans="1:27" ht="12.75">
      <c r="A11" s="23" t="s">
        <v>38</v>
      </c>
      <c r="B11" s="17"/>
      <c r="C11" s="18">
        <v>2583169</v>
      </c>
      <c r="D11" s="18"/>
      <c r="E11" s="19">
        <v>6666181</v>
      </c>
      <c r="F11" s="20">
        <v>9249358</v>
      </c>
      <c r="G11" s="20">
        <v>-69091</v>
      </c>
      <c r="H11" s="20">
        <v>-314684</v>
      </c>
      <c r="I11" s="20">
        <v>226651</v>
      </c>
      <c r="J11" s="20">
        <v>-157124</v>
      </c>
      <c r="K11" s="20">
        <v>1426262</v>
      </c>
      <c r="L11" s="20">
        <v>-17230</v>
      </c>
      <c r="M11" s="20">
        <v>37099</v>
      </c>
      <c r="N11" s="20">
        <v>1446131</v>
      </c>
      <c r="O11" s="20">
        <v>248417</v>
      </c>
      <c r="P11" s="20">
        <v>-393595</v>
      </c>
      <c r="Q11" s="20">
        <v>-204663</v>
      </c>
      <c r="R11" s="20">
        <v>-349841</v>
      </c>
      <c r="S11" s="20">
        <v>-163424</v>
      </c>
      <c r="T11" s="20">
        <v>-210189</v>
      </c>
      <c r="U11" s="20">
        <v>-197411</v>
      </c>
      <c r="V11" s="20">
        <v>-571024</v>
      </c>
      <c r="W11" s="20">
        <v>368142</v>
      </c>
      <c r="X11" s="20"/>
      <c r="Y11" s="20">
        <v>368142</v>
      </c>
      <c r="Z11" s="21"/>
      <c r="AA11" s="22">
        <v>9249358</v>
      </c>
    </row>
    <row r="12" spans="1:27" ht="12.75">
      <c r="A12" s="27" t="s">
        <v>39</v>
      </c>
      <c r="B12" s="28"/>
      <c r="C12" s="29">
        <f aca="true" t="shared" si="0" ref="C12:Y12">SUM(C6:C11)</f>
        <v>145197114</v>
      </c>
      <c r="D12" s="29">
        <f>SUM(D6:D11)</f>
        <v>0</v>
      </c>
      <c r="E12" s="30">
        <f t="shared" si="0"/>
        <v>173204260</v>
      </c>
      <c r="F12" s="31">
        <f t="shared" si="0"/>
        <v>179272923</v>
      </c>
      <c r="G12" s="31">
        <f t="shared" si="0"/>
        <v>117511106</v>
      </c>
      <c r="H12" s="31">
        <f t="shared" si="0"/>
        <v>-53309367</v>
      </c>
      <c r="I12" s="31">
        <f t="shared" si="0"/>
        <v>-10820177</v>
      </c>
      <c r="J12" s="31">
        <f t="shared" si="0"/>
        <v>53381562</v>
      </c>
      <c r="K12" s="31">
        <f t="shared" si="0"/>
        <v>-11354237</v>
      </c>
      <c r="L12" s="31">
        <f t="shared" si="0"/>
        <v>-51396792</v>
      </c>
      <c r="M12" s="31">
        <f t="shared" si="0"/>
        <v>10389422</v>
      </c>
      <c r="N12" s="31">
        <f t="shared" si="0"/>
        <v>-52361607</v>
      </c>
      <c r="O12" s="31">
        <f t="shared" si="0"/>
        <v>-9688775</v>
      </c>
      <c r="P12" s="31">
        <f t="shared" si="0"/>
        <v>-17345092</v>
      </c>
      <c r="Q12" s="31">
        <f t="shared" si="0"/>
        <v>58791878</v>
      </c>
      <c r="R12" s="31">
        <f t="shared" si="0"/>
        <v>31758011</v>
      </c>
      <c r="S12" s="31">
        <f t="shared" si="0"/>
        <v>-8629358</v>
      </c>
      <c r="T12" s="31">
        <f t="shared" si="0"/>
        <v>-13174120</v>
      </c>
      <c r="U12" s="31">
        <f t="shared" si="0"/>
        <v>-33929442</v>
      </c>
      <c r="V12" s="31">
        <f t="shared" si="0"/>
        <v>-55732920</v>
      </c>
      <c r="W12" s="31">
        <f t="shared" si="0"/>
        <v>-22954954</v>
      </c>
      <c r="X12" s="31">
        <f t="shared" si="0"/>
        <v>-245116790</v>
      </c>
      <c r="Y12" s="31">
        <f t="shared" si="0"/>
        <v>222161836</v>
      </c>
      <c r="Z12" s="32">
        <f>+IF(X12&lt;&gt;0,+(Y12/X12)*100,0)</f>
        <v>-90.63509521318389</v>
      </c>
      <c r="AA12" s="33">
        <f>SUM(AA6:AA11)</f>
        <v>179272923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-3000</v>
      </c>
      <c r="D15" s="18"/>
      <c r="E15" s="19">
        <v>16000</v>
      </c>
      <c r="F15" s="20">
        <v>13000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>
        <v>13000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354388814</v>
      </c>
      <c r="F17" s="20">
        <v>242551944</v>
      </c>
      <c r="G17" s="20"/>
      <c r="H17" s="20"/>
      <c r="I17" s="20">
        <v>1533043</v>
      </c>
      <c r="J17" s="20">
        <v>1533043</v>
      </c>
      <c r="K17" s="20"/>
      <c r="L17" s="20"/>
      <c r="M17" s="20"/>
      <c r="N17" s="20"/>
      <c r="O17" s="20">
        <v>29265</v>
      </c>
      <c r="P17" s="20">
        <v>-3765</v>
      </c>
      <c r="Q17" s="20"/>
      <c r="R17" s="20">
        <v>25500</v>
      </c>
      <c r="S17" s="20">
        <v>-1558543</v>
      </c>
      <c r="T17" s="20"/>
      <c r="U17" s="20"/>
      <c r="V17" s="20">
        <v>-1558543</v>
      </c>
      <c r="W17" s="20"/>
      <c r="X17" s="20"/>
      <c r="Y17" s="20"/>
      <c r="Z17" s="21"/>
      <c r="AA17" s="22">
        <v>242551944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18099280</v>
      </c>
      <c r="D19" s="18"/>
      <c r="E19" s="19">
        <v>1961428032</v>
      </c>
      <c r="F19" s="20">
        <v>2124004289</v>
      </c>
      <c r="G19" s="20">
        <v>-5953437</v>
      </c>
      <c r="H19" s="20">
        <v>213386</v>
      </c>
      <c r="I19" s="20">
        <v>-5014712</v>
      </c>
      <c r="J19" s="20">
        <v>-10754763</v>
      </c>
      <c r="K19" s="20">
        <v>9407355</v>
      </c>
      <c r="L19" s="20">
        <v>-4827267</v>
      </c>
      <c r="M19" s="20">
        <v>22079613</v>
      </c>
      <c r="N19" s="20">
        <v>26659701</v>
      </c>
      <c r="O19" s="20">
        <v>3507649</v>
      </c>
      <c r="P19" s="20">
        <v>2124744</v>
      </c>
      <c r="Q19" s="20">
        <v>449788</v>
      </c>
      <c r="R19" s="20">
        <v>6082181</v>
      </c>
      <c r="S19" s="20">
        <v>7810925</v>
      </c>
      <c r="T19" s="20">
        <v>-2060489</v>
      </c>
      <c r="U19" s="20">
        <v>45137510</v>
      </c>
      <c r="V19" s="20">
        <v>50887946</v>
      </c>
      <c r="W19" s="20">
        <v>72875065</v>
      </c>
      <c r="X19" s="20">
        <v>105207184</v>
      </c>
      <c r="Y19" s="20">
        <v>-32332119</v>
      </c>
      <c r="Z19" s="21">
        <v>-30.73</v>
      </c>
      <c r="AA19" s="22">
        <v>2124004289</v>
      </c>
    </row>
    <row r="20" spans="1:27" ht="12.75">
      <c r="A20" s="23"/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46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47</v>
      </c>
      <c r="B22" s="17"/>
      <c r="C22" s="18">
        <v>3297461</v>
      </c>
      <c r="D22" s="18"/>
      <c r="E22" s="19">
        <v>1801768</v>
      </c>
      <c r="F22" s="20">
        <v>2212288</v>
      </c>
      <c r="G22" s="20">
        <v>-12121</v>
      </c>
      <c r="H22" s="20">
        <v>-12121</v>
      </c>
      <c r="I22" s="20">
        <v>-12121</v>
      </c>
      <c r="J22" s="20">
        <v>-36363</v>
      </c>
      <c r="K22" s="20">
        <v>-12121</v>
      </c>
      <c r="L22" s="20">
        <v>-12121</v>
      </c>
      <c r="M22" s="20">
        <v>112712</v>
      </c>
      <c r="N22" s="20">
        <v>88470</v>
      </c>
      <c r="O22" s="20">
        <v>-12121</v>
      </c>
      <c r="P22" s="20">
        <v>-12121</v>
      </c>
      <c r="Q22" s="20">
        <v>-12121</v>
      </c>
      <c r="R22" s="20">
        <v>-36363</v>
      </c>
      <c r="S22" s="20">
        <v>-12121</v>
      </c>
      <c r="T22" s="20">
        <v>110703</v>
      </c>
      <c r="U22" s="20">
        <v>58168</v>
      </c>
      <c r="V22" s="20">
        <v>156750</v>
      </c>
      <c r="W22" s="20">
        <v>172494</v>
      </c>
      <c r="X22" s="20">
        <v>1968438</v>
      </c>
      <c r="Y22" s="20">
        <v>-1795944</v>
      </c>
      <c r="Z22" s="21">
        <v>-91.24</v>
      </c>
      <c r="AA22" s="22">
        <v>2212288</v>
      </c>
    </row>
    <row r="23" spans="1:27" ht="12.75">
      <c r="A23" s="23" t="s">
        <v>48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49</v>
      </c>
      <c r="B24" s="35"/>
      <c r="C24" s="29">
        <f aca="true" t="shared" si="1" ref="C24:Y24">SUM(C15:C23)</f>
        <v>21393741</v>
      </c>
      <c r="D24" s="29">
        <f>SUM(D15:D23)</f>
        <v>0</v>
      </c>
      <c r="E24" s="36">
        <f t="shared" si="1"/>
        <v>2317634614</v>
      </c>
      <c r="F24" s="37">
        <f t="shared" si="1"/>
        <v>2368781521</v>
      </c>
      <c r="G24" s="37">
        <f t="shared" si="1"/>
        <v>-5965558</v>
      </c>
      <c r="H24" s="37">
        <f t="shared" si="1"/>
        <v>201265</v>
      </c>
      <c r="I24" s="37">
        <f t="shared" si="1"/>
        <v>-3493790</v>
      </c>
      <c r="J24" s="37">
        <f t="shared" si="1"/>
        <v>-9258083</v>
      </c>
      <c r="K24" s="37">
        <f t="shared" si="1"/>
        <v>9395234</v>
      </c>
      <c r="L24" s="37">
        <f t="shared" si="1"/>
        <v>-4839388</v>
      </c>
      <c r="M24" s="37">
        <f t="shared" si="1"/>
        <v>22192325</v>
      </c>
      <c r="N24" s="37">
        <f t="shared" si="1"/>
        <v>26748171</v>
      </c>
      <c r="O24" s="37">
        <f t="shared" si="1"/>
        <v>3524793</v>
      </c>
      <c r="P24" s="37">
        <f t="shared" si="1"/>
        <v>2108858</v>
      </c>
      <c r="Q24" s="37">
        <f t="shared" si="1"/>
        <v>437667</v>
      </c>
      <c r="R24" s="37">
        <f t="shared" si="1"/>
        <v>6071318</v>
      </c>
      <c r="S24" s="37">
        <f t="shared" si="1"/>
        <v>6240261</v>
      </c>
      <c r="T24" s="37">
        <f t="shared" si="1"/>
        <v>-1949786</v>
      </c>
      <c r="U24" s="37">
        <f t="shared" si="1"/>
        <v>45195678</v>
      </c>
      <c r="V24" s="37">
        <f t="shared" si="1"/>
        <v>49486153</v>
      </c>
      <c r="W24" s="37">
        <f t="shared" si="1"/>
        <v>73047559</v>
      </c>
      <c r="X24" s="37">
        <f t="shared" si="1"/>
        <v>107175622</v>
      </c>
      <c r="Y24" s="37">
        <f t="shared" si="1"/>
        <v>-34128063</v>
      </c>
      <c r="Z24" s="38">
        <f>+IF(X24&lt;&gt;0,+(Y24/X24)*100,0)</f>
        <v>-31.843121003767074</v>
      </c>
      <c r="AA24" s="39">
        <f>SUM(AA15:AA23)</f>
        <v>2368781521</v>
      </c>
    </row>
    <row r="25" spans="1:27" ht="12.75">
      <c r="A25" s="27" t="s">
        <v>50</v>
      </c>
      <c r="B25" s="28"/>
      <c r="C25" s="29">
        <f aca="true" t="shared" si="2" ref="C25:Y25">+C12+C24</f>
        <v>166590855</v>
      </c>
      <c r="D25" s="29">
        <f>+D12+D24</f>
        <v>0</v>
      </c>
      <c r="E25" s="30">
        <f t="shared" si="2"/>
        <v>2490838874</v>
      </c>
      <c r="F25" s="31">
        <f t="shared" si="2"/>
        <v>2548054444</v>
      </c>
      <c r="G25" s="31">
        <f t="shared" si="2"/>
        <v>111545548</v>
      </c>
      <c r="H25" s="31">
        <f t="shared" si="2"/>
        <v>-53108102</v>
      </c>
      <c r="I25" s="31">
        <f t="shared" si="2"/>
        <v>-14313967</v>
      </c>
      <c r="J25" s="31">
        <f t="shared" si="2"/>
        <v>44123479</v>
      </c>
      <c r="K25" s="31">
        <f t="shared" si="2"/>
        <v>-1959003</v>
      </c>
      <c r="L25" s="31">
        <f t="shared" si="2"/>
        <v>-56236180</v>
      </c>
      <c r="M25" s="31">
        <f t="shared" si="2"/>
        <v>32581747</v>
      </c>
      <c r="N25" s="31">
        <f t="shared" si="2"/>
        <v>-25613436</v>
      </c>
      <c r="O25" s="31">
        <f t="shared" si="2"/>
        <v>-6163982</v>
      </c>
      <c r="P25" s="31">
        <f t="shared" si="2"/>
        <v>-15236234</v>
      </c>
      <c r="Q25" s="31">
        <f t="shared" si="2"/>
        <v>59229545</v>
      </c>
      <c r="R25" s="31">
        <f t="shared" si="2"/>
        <v>37829329</v>
      </c>
      <c r="S25" s="31">
        <f t="shared" si="2"/>
        <v>-2389097</v>
      </c>
      <c r="T25" s="31">
        <f t="shared" si="2"/>
        <v>-15123906</v>
      </c>
      <c r="U25" s="31">
        <f t="shared" si="2"/>
        <v>11266236</v>
      </c>
      <c r="V25" s="31">
        <f t="shared" si="2"/>
        <v>-6246767</v>
      </c>
      <c r="W25" s="31">
        <f t="shared" si="2"/>
        <v>50092605</v>
      </c>
      <c r="X25" s="31">
        <f t="shared" si="2"/>
        <v>-137941168</v>
      </c>
      <c r="Y25" s="31">
        <f t="shared" si="2"/>
        <v>188033773</v>
      </c>
      <c r="Z25" s="32">
        <f>+IF(X25&lt;&gt;0,+(Y25/X25)*100,0)</f>
        <v>-136.31447067346855</v>
      </c>
      <c r="AA25" s="33">
        <f>+AA12+AA24</f>
        <v>2548054444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51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52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53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54</v>
      </c>
      <c r="B30" s="17"/>
      <c r="C30" s="18">
        <v>122504</v>
      </c>
      <c r="D30" s="18"/>
      <c r="E30" s="19">
        <v>7998872</v>
      </c>
      <c r="F30" s="20">
        <v>9066538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>
        <v>9066538</v>
      </c>
    </row>
    <row r="31" spans="1:27" ht="12.75">
      <c r="A31" s="23" t="s">
        <v>55</v>
      </c>
      <c r="B31" s="17"/>
      <c r="C31" s="18">
        <v>2137254</v>
      </c>
      <c r="D31" s="18"/>
      <c r="E31" s="19">
        <v>15240869</v>
      </c>
      <c r="F31" s="20">
        <v>17378122</v>
      </c>
      <c r="G31" s="20">
        <v>92456</v>
      </c>
      <c r="H31" s="20">
        <v>199176</v>
      </c>
      <c r="I31" s="20">
        <v>172887</v>
      </c>
      <c r="J31" s="20">
        <v>464519</v>
      </c>
      <c r="K31" s="20">
        <v>121397</v>
      </c>
      <c r="L31" s="20">
        <v>169657</v>
      </c>
      <c r="M31" s="20">
        <v>73784</v>
      </c>
      <c r="N31" s="20">
        <v>364838</v>
      </c>
      <c r="O31" s="20">
        <v>128676</v>
      </c>
      <c r="P31" s="20">
        <v>-6183</v>
      </c>
      <c r="Q31" s="20">
        <v>-475248</v>
      </c>
      <c r="R31" s="20">
        <v>-352755</v>
      </c>
      <c r="S31" s="20">
        <v>-15898</v>
      </c>
      <c r="T31" s="20">
        <v>12360</v>
      </c>
      <c r="U31" s="20">
        <v>224987</v>
      </c>
      <c r="V31" s="20">
        <v>221449</v>
      </c>
      <c r="W31" s="20">
        <v>698051</v>
      </c>
      <c r="X31" s="20"/>
      <c r="Y31" s="20">
        <v>698051</v>
      </c>
      <c r="Z31" s="21"/>
      <c r="AA31" s="22">
        <v>17378122</v>
      </c>
    </row>
    <row r="32" spans="1:27" ht="12.75">
      <c r="A32" s="23" t="s">
        <v>56</v>
      </c>
      <c r="B32" s="17"/>
      <c r="C32" s="18">
        <v>49138734</v>
      </c>
      <c r="D32" s="18"/>
      <c r="E32" s="19">
        <v>127480554</v>
      </c>
      <c r="F32" s="20">
        <v>133730281</v>
      </c>
      <c r="G32" s="20">
        <v>-3589675</v>
      </c>
      <c r="H32" s="20">
        <v>-10186464</v>
      </c>
      <c r="I32" s="20">
        <v>-3681217</v>
      </c>
      <c r="J32" s="20">
        <v>-17457356</v>
      </c>
      <c r="K32" s="20">
        <v>-24286298</v>
      </c>
      <c r="L32" s="20">
        <v>2743921</v>
      </c>
      <c r="M32" s="20">
        <v>-6586559</v>
      </c>
      <c r="N32" s="20">
        <v>-28128936</v>
      </c>
      <c r="O32" s="20">
        <v>3375170</v>
      </c>
      <c r="P32" s="20">
        <v>-3862881</v>
      </c>
      <c r="Q32" s="20">
        <v>50865393</v>
      </c>
      <c r="R32" s="20">
        <v>50377682</v>
      </c>
      <c r="S32" s="20">
        <v>-11042177</v>
      </c>
      <c r="T32" s="20">
        <v>-7868974</v>
      </c>
      <c r="U32" s="20">
        <v>49122251</v>
      </c>
      <c r="V32" s="20">
        <v>30211100</v>
      </c>
      <c r="W32" s="20">
        <v>35002490</v>
      </c>
      <c r="X32" s="20">
        <v>-125760898</v>
      </c>
      <c r="Y32" s="20">
        <v>160763388</v>
      </c>
      <c r="Z32" s="21">
        <v>-127.83</v>
      </c>
      <c r="AA32" s="22">
        <v>133730281</v>
      </c>
    </row>
    <row r="33" spans="1:27" ht="12.75">
      <c r="A33" s="23" t="s">
        <v>57</v>
      </c>
      <c r="B33" s="17"/>
      <c r="C33" s="18">
        <v>5144190</v>
      </c>
      <c r="D33" s="18"/>
      <c r="E33" s="19">
        <v>24504611</v>
      </c>
      <c r="F33" s="20">
        <v>29648800</v>
      </c>
      <c r="G33" s="20"/>
      <c r="H33" s="20"/>
      <c r="I33" s="20">
        <v>-21096</v>
      </c>
      <c r="J33" s="20">
        <v>-21096</v>
      </c>
      <c r="K33" s="20"/>
      <c r="L33" s="20">
        <v>-11739</v>
      </c>
      <c r="M33" s="20"/>
      <c r="N33" s="20">
        <v>-11739</v>
      </c>
      <c r="O33" s="20"/>
      <c r="P33" s="20">
        <v>-6261</v>
      </c>
      <c r="Q33" s="20">
        <v>-65</v>
      </c>
      <c r="R33" s="20">
        <v>-6326</v>
      </c>
      <c r="S33" s="20"/>
      <c r="T33" s="20"/>
      <c r="U33" s="20"/>
      <c r="V33" s="20"/>
      <c r="W33" s="20">
        <v>-39161</v>
      </c>
      <c r="X33" s="20"/>
      <c r="Y33" s="20">
        <v>-39161</v>
      </c>
      <c r="Z33" s="21"/>
      <c r="AA33" s="22">
        <v>29648800</v>
      </c>
    </row>
    <row r="34" spans="1:27" ht="12.75">
      <c r="A34" s="27" t="s">
        <v>58</v>
      </c>
      <c r="B34" s="28"/>
      <c r="C34" s="29">
        <f aca="true" t="shared" si="3" ref="C34:Y34">SUM(C29:C33)</f>
        <v>56542682</v>
      </c>
      <c r="D34" s="29">
        <f>SUM(D29:D33)</f>
        <v>0</v>
      </c>
      <c r="E34" s="30">
        <f t="shared" si="3"/>
        <v>175224906</v>
      </c>
      <c r="F34" s="31">
        <f t="shared" si="3"/>
        <v>189823741</v>
      </c>
      <c r="G34" s="31">
        <f t="shared" si="3"/>
        <v>-3497219</v>
      </c>
      <c r="H34" s="31">
        <f t="shared" si="3"/>
        <v>-9987288</v>
      </c>
      <c r="I34" s="31">
        <f t="shared" si="3"/>
        <v>-3529426</v>
      </c>
      <c r="J34" s="31">
        <f t="shared" si="3"/>
        <v>-17013933</v>
      </c>
      <c r="K34" s="31">
        <f t="shared" si="3"/>
        <v>-24164901</v>
      </c>
      <c r="L34" s="31">
        <f t="shared" si="3"/>
        <v>2901839</v>
      </c>
      <c r="M34" s="31">
        <f t="shared" si="3"/>
        <v>-6512775</v>
      </c>
      <c r="N34" s="31">
        <f t="shared" si="3"/>
        <v>-27775837</v>
      </c>
      <c r="O34" s="31">
        <f t="shared" si="3"/>
        <v>3503846</v>
      </c>
      <c r="P34" s="31">
        <f t="shared" si="3"/>
        <v>-3875325</v>
      </c>
      <c r="Q34" s="31">
        <f t="shared" si="3"/>
        <v>50390080</v>
      </c>
      <c r="R34" s="31">
        <f t="shared" si="3"/>
        <v>50018601</v>
      </c>
      <c r="S34" s="31">
        <f t="shared" si="3"/>
        <v>-11058075</v>
      </c>
      <c r="T34" s="31">
        <f t="shared" si="3"/>
        <v>-7856614</v>
      </c>
      <c r="U34" s="31">
        <f t="shared" si="3"/>
        <v>49347238</v>
      </c>
      <c r="V34" s="31">
        <f t="shared" si="3"/>
        <v>30432549</v>
      </c>
      <c r="W34" s="31">
        <f t="shared" si="3"/>
        <v>35661380</v>
      </c>
      <c r="X34" s="31">
        <f t="shared" si="3"/>
        <v>-125760898</v>
      </c>
      <c r="Y34" s="31">
        <f t="shared" si="3"/>
        <v>161422278</v>
      </c>
      <c r="Z34" s="32">
        <f>+IF(X34&lt;&gt;0,+(Y34/X34)*100,0)</f>
        <v>-128.3564928106668</v>
      </c>
      <c r="AA34" s="33">
        <f>SUM(AA29:AA33)</f>
        <v>189823741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59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60</v>
      </c>
      <c r="B37" s="17"/>
      <c r="C37" s="18">
        <v>-7245988</v>
      </c>
      <c r="D37" s="18"/>
      <c r="E37" s="19">
        <v>15601524</v>
      </c>
      <c r="F37" s="20">
        <v>18555536</v>
      </c>
      <c r="G37" s="20">
        <v>-616616</v>
      </c>
      <c r="H37" s="20">
        <v>-497981</v>
      </c>
      <c r="I37" s="20">
        <v>-4512129</v>
      </c>
      <c r="J37" s="20">
        <v>-5626726</v>
      </c>
      <c r="K37" s="20">
        <v>-5184891</v>
      </c>
      <c r="L37" s="20">
        <v>-14032891</v>
      </c>
      <c r="M37" s="20">
        <v>11479550</v>
      </c>
      <c r="N37" s="20">
        <v>-7738232</v>
      </c>
      <c r="O37" s="20">
        <v>5671497</v>
      </c>
      <c r="P37" s="20">
        <v>-6079670</v>
      </c>
      <c r="Q37" s="20">
        <v>-6571700</v>
      </c>
      <c r="R37" s="20">
        <v>-6979873</v>
      </c>
      <c r="S37" s="20">
        <v>8288181</v>
      </c>
      <c r="T37" s="20">
        <v>-1035799</v>
      </c>
      <c r="U37" s="20">
        <v>-4386138</v>
      </c>
      <c r="V37" s="20">
        <v>2866244</v>
      </c>
      <c r="W37" s="20">
        <v>-17478587</v>
      </c>
      <c r="X37" s="20">
        <v>2201127</v>
      </c>
      <c r="Y37" s="20">
        <v>-19679714</v>
      </c>
      <c r="Z37" s="21">
        <v>-894.07</v>
      </c>
      <c r="AA37" s="22">
        <v>18555536</v>
      </c>
    </row>
    <row r="38" spans="1:27" ht="12.75">
      <c r="A38" s="23" t="s">
        <v>57</v>
      </c>
      <c r="B38" s="17"/>
      <c r="C38" s="18">
        <v>1463888</v>
      </c>
      <c r="D38" s="18"/>
      <c r="E38" s="19">
        <v>169377843</v>
      </c>
      <c r="F38" s="20">
        <v>163444821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>
        <v>163444821</v>
      </c>
    </row>
    <row r="39" spans="1:27" ht="12.75">
      <c r="A39" s="27" t="s">
        <v>61</v>
      </c>
      <c r="B39" s="35"/>
      <c r="C39" s="29">
        <f aca="true" t="shared" si="4" ref="C39:Y39">SUM(C37:C38)</f>
        <v>-5782100</v>
      </c>
      <c r="D39" s="29">
        <f>SUM(D37:D38)</f>
        <v>0</v>
      </c>
      <c r="E39" s="36">
        <f t="shared" si="4"/>
        <v>184979367</v>
      </c>
      <c r="F39" s="37">
        <f t="shared" si="4"/>
        <v>182000357</v>
      </c>
      <c r="G39" s="37">
        <f t="shared" si="4"/>
        <v>-616616</v>
      </c>
      <c r="H39" s="37">
        <f t="shared" si="4"/>
        <v>-497981</v>
      </c>
      <c r="I39" s="37">
        <f t="shared" si="4"/>
        <v>-4512129</v>
      </c>
      <c r="J39" s="37">
        <f t="shared" si="4"/>
        <v>-5626726</v>
      </c>
      <c r="K39" s="37">
        <f t="shared" si="4"/>
        <v>-5184891</v>
      </c>
      <c r="L39" s="37">
        <f t="shared" si="4"/>
        <v>-14032891</v>
      </c>
      <c r="M39" s="37">
        <f t="shared" si="4"/>
        <v>11479550</v>
      </c>
      <c r="N39" s="37">
        <f t="shared" si="4"/>
        <v>-7738232</v>
      </c>
      <c r="O39" s="37">
        <f t="shared" si="4"/>
        <v>5671497</v>
      </c>
      <c r="P39" s="37">
        <f t="shared" si="4"/>
        <v>-6079670</v>
      </c>
      <c r="Q39" s="37">
        <f t="shared" si="4"/>
        <v>-6571700</v>
      </c>
      <c r="R39" s="37">
        <f t="shared" si="4"/>
        <v>-6979873</v>
      </c>
      <c r="S39" s="37">
        <f t="shared" si="4"/>
        <v>8288181</v>
      </c>
      <c r="T39" s="37">
        <f t="shared" si="4"/>
        <v>-1035799</v>
      </c>
      <c r="U39" s="37">
        <f t="shared" si="4"/>
        <v>-4386138</v>
      </c>
      <c r="V39" s="37">
        <f t="shared" si="4"/>
        <v>2866244</v>
      </c>
      <c r="W39" s="37">
        <f t="shared" si="4"/>
        <v>-17478587</v>
      </c>
      <c r="X39" s="37">
        <f t="shared" si="4"/>
        <v>2201127</v>
      </c>
      <c r="Y39" s="37">
        <f t="shared" si="4"/>
        <v>-19679714</v>
      </c>
      <c r="Z39" s="38">
        <f>+IF(X39&lt;&gt;0,+(Y39/X39)*100,0)</f>
        <v>-894.0744445913389</v>
      </c>
      <c r="AA39" s="39">
        <f>SUM(AA37:AA38)</f>
        <v>182000357</v>
      </c>
    </row>
    <row r="40" spans="1:27" ht="12.75">
      <c r="A40" s="27" t="s">
        <v>62</v>
      </c>
      <c r="B40" s="28"/>
      <c r="C40" s="29">
        <f aca="true" t="shared" si="5" ref="C40:Y40">+C34+C39</f>
        <v>50760582</v>
      </c>
      <c r="D40" s="29">
        <f>+D34+D39</f>
        <v>0</v>
      </c>
      <c r="E40" s="30">
        <f t="shared" si="5"/>
        <v>360204273</v>
      </c>
      <c r="F40" s="31">
        <f t="shared" si="5"/>
        <v>371824098</v>
      </c>
      <c r="G40" s="31">
        <f t="shared" si="5"/>
        <v>-4113835</v>
      </c>
      <c r="H40" s="31">
        <f t="shared" si="5"/>
        <v>-10485269</v>
      </c>
      <c r="I40" s="31">
        <f t="shared" si="5"/>
        <v>-8041555</v>
      </c>
      <c r="J40" s="31">
        <f t="shared" si="5"/>
        <v>-22640659</v>
      </c>
      <c r="K40" s="31">
        <f t="shared" si="5"/>
        <v>-29349792</v>
      </c>
      <c r="L40" s="31">
        <f t="shared" si="5"/>
        <v>-11131052</v>
      </c>
      <c r="M40" s="31">
        <f t="shared" si="5"/>
        <v>4966775</v>
      </c>
      <c r="N40" s="31">
        <f t="shared" si="5"/>
        <v>-35514069</v>
      </c>
      <c r="O40" s="31">
        <f t="shared" si="5"/>
        <v>9175343</v>
      </c>
      <c r="P40" s="31">
        <f t="shared" si="5"/>
        <v>-9954995</v>
      </c>
      <c r="Q40" s="31">
        <f t="shared" si="5"/>
        <v>43818380</v>
      </c>
      <c r="R40" s="31">
        <f t="shared" si="5"/>
        <v>43038728</v>
      </c>
      <c r="S40" s="31">
        <f t="shared" si="5"/>
        <v>-2769894</v>
      </c>
      <c r="T40" s="31">
        <f t="shared" si="5"/>
        <v>-8892413</v>
      </c>
      <c r="U40" s="31">
        <f t="shared" si="5"/>
        <v>44961100</v>
      </c>
      <c r="V40" s="31">
        <f t="shared" si="5"/>
        <v>33298793</v>
      </c>
      <c r="W40" s="31">
        <f t="shared" si="5"/>
        <v>18182793</v>
      </c>
      <c r="X40" s="31">
        <f t="shared" si="5"/>
        <v>-123559771</v>
      </c>
      <c r="Y40" s="31">
        <f t="shared" si="5"/>
        <v>141742564</v>
      </c>
      <c r="Z40" s="32">
        <f>+IF(X40&lt;&gt;0,+(Y40/X40)*100,0)</f>
        <v>-114.71578722819096</v>
      </c>
      <c r="AA40" s="33">
        <f>+AA34+AA39</f>
        <v>371824098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115830273</v>
      </c>
      <c r="D42" s="43">
        <f>+D25-D40</f>
        <v>0</v>
      </c>
      <c r="E42" s="44">
        <f t="shared" si="6"/>
        <v>2130634601</v>
      </c>
      <c r="F42" s="45">
        <f t="shared" si="6"/>
        <v>2176230346</v>
      </c>
      <c r="G42" s="45">
        <f t="shared" si="6"/>
        <v>115659383</v>
      </c>
      <c r="H42" s="45">
        <f t="shared" si="6"/>
        <v>-42622833</v>
      </c>
      <c r="I42" s="45">
        <f t="shared" si="6"/>
        <v>-6272412</v>
      </c>
      <c r="J42" s="45">
        <f t="shared" si="6"/>
        <v>66764138</v>
      </c>
      <c r="K42" s="45">
        <f t="shared" si="6"/>
        <v>27390789</v>
      </c>
      <c r="L42" s="45">
        <f t="shared" si="6"/>
        <v>-45105128</v>
      </c>
      <c r="M42" s="45">
        <f t="shared" si="6"/>
        <v>27614972</v>
      </c>
      <c r="N42" s="45">
        <f t="shared" si="6"/>
        <v>9900633</v>
      </c>
      <c r="O42" s="45">
        <f t="shared" si="6"/>
        <v>-15339325</v>
      </c>
      <c r="P42" s="45">
        <f t="shared" si="6"/>
        <v>-5281239</v>
      </c>
      <c r="Q42" s="45">
        <f t="shared" si="6"/>
        <v>15411165</v>
      </c>
      <c r="R42" s="45">
        <f t="shared" si="6"/>
        <v>-5209399</v>
      </c>
      <c r="S42" s="45">
        <f t="shared" si="6"/>
        <v>380797</v>
      </c>
      <c r="T42" s="45">
        <f t="shared" si="6"/>
        <v>-6231493</v>
      </c>
      <c r="U42" s="45">
        <f t="shared" si="6"/>
        <v>-33694864</v>
      </c>
      <c r="V42" s="45">
        <f t="shared" si="6"/>
        <v>-39545560</v>
      </c>
      <c r="W42" s="45">
        <f t="shared" si="6"/>
        <v>31909812</v>
      </c>
      <c r="X42" s="45">
        <f t="shared" si="6"/>
        <v>-14381397</v>
      </c>
      <c r="Y42" s="45">
        <f t="shared" si="6"/>
        <v>46291209</v>
      </c>
      <c r="Z42" s="46">
        <f>+IF(X42&lt;&gt;0,+(Y42/X42)*100,0)</f>
        <v>-321.88256120041746</v>
      </c>
      <c r="AA42" s="47">
        <f>+AA25-AA40</f>
        <v>2176230346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-2232613</v>
      </c>
      <c r="D45" s="18"/>
      <c r="E45" s="19">
        <v>2130634602</v>
      </c>
      <c r="F45" s="20">
        <v>2200030866</v>
      </c>
      <c r="G45" s="20">
        <v>-411053</v>
      </c>
      <c r="H45" s="20">
        <v>-94531</v>
      </c>
      <c r="I45" s="20">
        <v>-14450</v>
      </c>
      <c r="J45" s="20">
        <v>-520034</v>
      </c>
      <c r="K45" s="20">
        <v>-62037</v>
      </c>
      <c r="L45" s="20">
        <v>171050</v>
      </c>
      <c r="M45" s="20">
        <v>-21896</v>
      </c>
      <c r="N45" s="20">
        <v>87117</v>
      </c>
      <c r="O45" s="20">
        <v>-138945</v>
      </c>
      <c r="P45" s="20">
        <v>75101</v>
      </c>
      <c r="Q45" s="20">
        <v>644637</v>
      </c>
      <c r="R45" s="20">
        <v>580793</v>
      </c>
      <c r="S45" s="20">
        <v>-6200</v>
      </c>
      <c r="T45" s="20">
        <v>-15261</v>
      </c>
      <c r="U45" s="20">
        <v>-753074</v>
      </c>
      <c r="V45" s="20">
        <v>-774535</v>
      </c>
      <c r="W45" s="20">
        <v>-626659</v>
      </c>
      <c r="X45" s="20">
        <v>9419123</v>
      </c>
      <c r="Y45" s="20">
        <v>-10045782</v>
      </c>
      <c r="Z45" s="48">
        <v>-106.65</v>
      </c>
      <c r="AA45" s="22">
        <v>2200030866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/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68</v>
      </c>
      <c r="B48" s="50" t="s">
        <v>64</v>
      </c>
      <c r="C48" s="51">
        <f aca="true" t="shared" si="7" ref="C48:Y48">SUM(C45:C47)</f>
        <v>-2232613</v>
      </c>
      <c r="D48" s="51">
        <f>SUM(D45:D47)</f>
        <v>0</v>
      </c>
      <c r="E48" s="52">
        <f t="shared" si="7"/>
        <v>2130634602</v>
      </c>
      <c r="F48" s="53">
        <f t="shared" si="7"/>
        <v>2200030866</v>
      </c>
      <c r="G48" s="53">
        <f t="shared" si="7"/>
        <v>-411053</v>
      </c>
      <c r="H48" s="53">
        <f t="shared" si="7"/>
        <v>-94531</v>
      </c>
      <c r="I48" s="53">
        <f t="shared" si="7"/>
        <v>-14450</v>
      </c>
      <c r="J48" s="53">
        <f t="shared" si="7"/>
        <v>-520034</v>
      </c>
      <c r="K48" s="53">
        <f t="shared" si="7"/>
        <v>-62037</v>
      </c>
      <c r="L48" s="53">
        <f t="shared" si="7"/>
        <v>171050</v>
      </c>
      <c r="M48" s="53">
        <f t="shared" si="7"/>
        <v>-21896</v>
      </c>
      <c r="N48" s="53">
        <f t="shared" si="7"/>
        <v>87117</v>
      </c>
      <c r="O48" s="53">
        <f t="shared" si="7"/>
        <v>-138945</v>
      </c>
      <c r="P48" s="53">
        <f t="shared" si="7"/>
        <v>75101</v>
      </c>
      <c r="Q48" s="53">
        <f t="shared" si="7"/>
        <v>644637</v>
      </c>
      <c r="R48" s="53">
        <f t="shared" si="7"/>
        <v>580793</v>
      </c>
      <c r="S48" s="53">
        <f t="shared" si="7"/>
        <v>-6200</v>
      </c>
      <c r="T48" s="53">
        <f t="shared" si="7"/>
        <v>-15261</v>
      </c>
      <c r="U48" s="53">
        <f t="shared" si="7"/>
        <v>-753074</v>
      </c>
      <c r="V48" s="53">
        <f t="shared" si="7"/>
        <v>-774535</v>
      </c>
      <c r="W48" s="53">
        <f t="shared" si="7"/>
        <v>-626659</v>
      </c>
      <c r="X48" s="53">
        <f t="shared" si="7"/>
        <v>9419123</v>
      </c>
      <c r="Y48" s="53">
        <f t="shared" si="7"/>
        <v>-10045782</v>
      </c>
      <c r="Z48" s="54">
        <f>+IF(X48&lt;&gt;0,+(Y48/X48)*100,0)</f>
        <v>-106.65305039545613</v>
      </c>
      <c r="AA48" s="55">
        <f>SUM(AA45:AA47)</f>
        <v>2200030866</v>
      </c>
    </row>
    <row r="49" spans="1:27" ht="12.75">
      <c r="A49" s="56" t="s">
        <v>108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109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110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2020-08-02T16:03:50Z</dcterms:created>
  <dcterms:modified xsi:type="dcterms:W3CDTF">2020-08-02T16:05:02Z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